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showHorizontalScroll="0" showVerticalScroll="0" showSheetTabs="0" xWindow="0" yWindow="0" windowWidth="9540" windowHeight="7635"/>
  </bookViews>
  <sheets>
    <sheet name="ĐÁNH GIÁ GV" sheetId="1" r:id="rId1"/>
    <sheet name="Sheet2" sheetId="2" r:id="rId2"/>
    <sheet name="Sheet3" sheetId="3" r:id="rId3"/>
  </sheets>
  <calcPr calcId="124519"/>
</workbook>
</file>

<file path=xl/calcChain.xml><?xml version="1.0" encoding="utf-8"?>
<calcChain xmlns="http://schemas.openxmlformats.org/spreadsheetml/2006/main">
  <c r="G44" i="1"/>
  <c r="H44"/>
  <c r="G47"/>
  <c r="H47"/>
  <c r="G50"/>
  <c r="H50"/>
  <c r="G53"/>
  <c r="H53"/>
  <c r="G58"/>
  <c r="H58"/>
  <c r="G61"/>
  <c r="H61"/>
  <c r="G65"/>
  <c r="H65"/>
  <c r="G70"/>
  <c r="H70"/>
  <c r="G73"/>
  <c r="H73"/>
  <c r="G39"/>
  <c r="G32"/>
  <c r="G29"/>
  <c r="G25"/>
  <c r="G22"/>
  <c r="G15"/>
  <c r="H64" l="1"/>
  <c r="G64"/>
  <c r="G28"/>
  <c r="G14"/>
  <c r="G76" l="1"/>
  <c r="B73"/>
  <c r="B70"/>
  <c r="B65"/>
  <c r="B61"/>
  <c r="B58"/>
  <c r="B53"/>
  <c r="B50"/>
  <c r="B47"/>
  <c r="B44"/>
  <c r="B32"/>
  <c r="B29"/>
  <c r="B25"/>
  <c r="B22"/>
  <c r="B15"/>
  <c r="B64" l="1"/>
  <c r="B28"/>
  <c r="B14"/>
  <c r="H25"/>
  <c r="I24"/>
  <c r="I23"/>
  <c r="I21"/>
  <c r="I20"/>
  <c r="I19"/>
  <c r="I17"/>
  <c r="I75"/>
  <c r="I72"/>
  <c r="I70"/>
  <c r="J70" s="1"/>
  <c r="I69"/>
  <c r="I68"/>
  <c r="I67"/>
  <c r="I66"/>
  <c r="I60"/>
  <c r="I59"/>
  <c r="I56"/>
  <c r="I52"/>
  <c r="I51"/>
  <c r="I49"/>
  <c r="I47"/>
  <c r="J47" s="1"/>
  <c r="I46"/>
  <c r="I45"/>
  <c r="I43"/>
  <c r="I42"/>
  <c r="I41"/>
  <c r="I40"/>
  <c r="I38"/>
  <c r="I37"/>
  <c r="I36"/>
  <c r="I35"/>
  <c r="I33"/>
  <c r="I55"/>
  <c r="E75"/>
  <c r="E74"/>
  <c r="E72"/>
  <c r="E71"/>
  <c r="E69"/>
  <c r="E68"/>
  <c r="E67"/>
  <c r="E66"/>
  <c r="E63"/>
  <c r="E62"/>
  <c r="E60"/>
  <c r="E59"/>
  <c r="E57"/>
  <c r="E56"/>
  <c r="E55"/>
  <c r="E54"/>
  <c r="E52"/>
  <c r="E51"/>
  <c r="E49"/>
  <c r="E48"/>
  <c r="E46"/>
  <c r="E45"/>
  <c r="E43"/>
  <c r="E42"/>
  <c r="E41"/>
  <c r="E40"/>
  <c r="E38"/>
  <c r="E37"/>
  <c r="E36"/>
  <c r="E35"/>
  <c r="E34"/>
  <c r="E33"/>
  <c r="E31"/>
  <c r="E30"/>
  <c r="E27"/>
  <c r="E26"/>
  <c r="E24"/>
  <c r="E23"/>
  <c r="E21"/>
  <c r="E20"/>
  <c r="E19"/>
  <c r="E18"/>
  <c r="E17"/>
  <c r="I62"/>
  <c r="I25" l="1"/>
  <c r="J25" s="1"/>
  <c r="I26"/>
  <c r="I61"/>
  <c r="J61" s="1"/>
  <c r="I71"/>
  <c r="I73"/>
  <c r="J73" s="1"/>
  <c r="B76"/>
  <c r="G77" s="1"/>
  <c r="I48"/>
  <c r="I74"/>
  <c r="H32"/>
  <c r="I32" s="1"/>
  <c r="J32" s="1"/>
  <c r="I53"/>
  <c r="J53" s="1"/>
  <c r="I34"/>
  <c r="H29"/>
  <c r="I29" s="1"/>
  <c r="J29" s="1"/>
  <c r="I44"/>
  <c r="J44" s="1"/>
  <c r="I54"/>
  <c r="I63"/>
  <c r="I30"/>
  <c r="H39"/>
  <c r="I39" s="1"/>
  <c r="J39" s="1"/>
  <c r="I58"/>
  <c r="J58" s="1"/>
  <c r="H22"/>
  <c r="I22" s="1"/>
  <c r="J22" s="1"/>
  <c r="I50"/>
  <c r="J50" s="1"/>
  <c r="I31"/>
  <c r="I57"/>
  <c r="I18"/>
  <c r="I27"/>
  <c r="E16"/>
  <c r="I16"/>
  <c r="H15"/>
  <c r="I15" s="1"/>
  <c r="D25"/>
  <c r="E25" s="1"/>
  <c r="F25" s="1"/>
  <c r="D73"/>
  <c r="E73" s="1"/>
  <c r="F73" s="1"/>
  <c r="C73"/>
  <c r="D70"/>
  <c r="E70" s="1"/>
  <c r="F70" s="1"/>
  <c r="C70"/>
  <c r="D65"/>
  <c r="C65"/>
  <c r="D61"/>
  <c r="E61" s="1"/>
  <c r="F61" s="1"/>
  <c r="D58"/>
  <c r="E58" s="1"/>
  <c r="F58" s="1"/>
  <c r="C61"/>
  <c r="C58"/>
  <c r="D53"/>
  <c r="E53" s="1"/>
  <c r="F53" s="1"/>
  <c r="C53"/>
  <c r="D50"/>
  <c r="E50" s="1"/>
  <c r="F50" s="1"/>
  <c r="C50"/>
  <c r="D47"/>
  <c r="E47" s="1"/>
  <c r="F47" s="1"/>
  <c r="C47"/>
  <c r="D44"/>
  <c r="E44" s="1"/>
  <c r="F44" s="1"/>
  <c r="C44"/>
  <c r="D39"/>
  <c r="E39" s="1"/>
  <c r="C39"/>
  <c r="D32"/>
  <c r="E32" s="1"/>
  <c r="F32" s="1"/>
  <c r="C32"/>
  <c r="D29"/>
  <c r="E29" s="1"/>
  <c r="F29" s="1"/>
  <c r="C29"/>
  <c r="D22"/>
  <c r="E22" s="1"/>
  <c r="F22" s="1"/>
  <c r="D15"/>
  <c r="E15" s="1"/>
  <c r="F15" s="1"/>
  <c r="C25"/>
  <c r="C22"/>
  <c r="C15"/>
  <c r="F39" l="1"/>
  <c r="J15"/>
  <c r="C64"/>
  <c r="I64"/>
  <c r="J64" s="1"/>
  <c r="I65"/>
  <c r="J65" s="1"/>
  <c r="H28"/>
  <c r="I28" s="1"/>
  <c r="J28" s="1"/>
  <c r="D28"/>
  <c r="E28" s="1"/>
  <c r="F28" s="1"/>
  <c r="C28"/>
  <c r="D14"/>
  <c r="E14" s="1"/>
  <c r="F14" s="1"/>
  <c r="D64"/>
  <c r="E64" s="1"/>
  <c r="F64" s="1"/>
  <c r="E65"/>
  <c r="F65" s="1"/>
  <c r="H14"/>
  <c r="I14" s="1"/>
  <c r="J14" s="1"/>
  <c r="C14"/>
  <c r="J78" l="1"/>
  <c r="F78"/>
  <c r="C76"/>
  <c r="C77" s="1"/>
  <c r="D76"/>
  <c r="H76"/>
  <c r="D77" l="1"/>
  <c r="D78" s="1"/>
  <c r="I76"/>
  <c r="H77"/>
  <c r="E76"/>
  <c r="I77" l="1"/>
  <c r="H78"/>
  <c r="E77"/>
</calcChain>
</file>

<file path=xl/sharedStrings.xml><?xml version="1.0" encoding="utf-8"?>
<sst xmlns="http://schemas.openxmlformats.org/spreadsheetml/2006/main" count="169" uniqueCount="158">
  <si>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</si>
  <si>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</si>
  <si>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</si>
  <si>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</si>
  <si>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</si>
  <si>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</si>
  <si>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</si>
  <si>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</si>
  <si>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</si>
  <si>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</si>
  <si>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</si>
  <si>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</si>
  <si>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</si>
  <si>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</si>
  <si>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</si>
  <si>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</si>
  <si>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</si>
  <si>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</si>
  <si>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</si>
  <si>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</si>
  <si>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</si>
  <si>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</si>
  <si>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</si>
  <si>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</si>
  <si>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</si>
  <si>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</si>
  <si>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</si>
  <si>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</si>
  <si>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</si>
  <si>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</si>
  <si>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</si>
  <si>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</si>
  <si>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</si>
  <si>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</si>
  <si>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</si>
  <si>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</si>
  <si>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</si>
  <si>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</si>
  <si>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</si>
  <si>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</si>
  <si>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</si>
  <si>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</si>
  <si>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</si>
  <si>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</si>
  <si>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</si>
  <si>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</si>
  <si>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</si>
  <si>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</si>
  <si>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</si>
  <si>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</si>
  <si>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</si>
  <si>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</si>
  <si>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</si>
  <si>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</si>
  <si>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</si>
  <si>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</si>
  <si>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</si>
  <si>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</si>
  <si>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</si>
  <si>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</si>
  <si>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</si>
  <si>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</si>
  <si>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</si>
  <si>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</si>
  <si>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</si>
  <si>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</si>
  <si>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</si>
  <si>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</si>
  <si>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</si>
  <si>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</si>
  <si>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</si>
  <si>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</si>
  <si>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</si>
  <si>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</si>
  <si>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</si>
  <si>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</si>
  <si>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</si>
  <si>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Cấp trình độ giảng dạy: Trung cấp và Cao đẳng</t>
  </si>
  <si>
    <r>
      <t xml:space="preserve">         Họ và tên: </t>
    </r>
    <r>
      <rPr>
        <b/>
        <sz val="13"/>
        <color rgb="FF000000"/>
        <rFont val="Times New Roman"/>
        <family val="1"/>
      </rPr>
      <t>TRẦN CÔNG TIẾN</t>
    </r>
  </si>
  <si>
    <t>Chứng chỉ B tin học của Trường Đại học Sư phạm</t>
  </si>
  <si>
    <t>Sử dụng thành thạo tất cả các phần mềm dạy học chuyên ngành để thiết kế bài giảng, tài liệu giảng dạy của tổ bộ môn và khoa</t>
  </si>
  <si>
    <t>Kế hoạch giảng dạy học kỳ và năm học</t>
  </si>
  <si>
    <t>Sổ giáo án</t>
  </si>
  <si>
    <t>Sổ giáo án, dự giờ và đánh giá tổ bộ môn-khoa</t>
  </si>
  <si>
    <t>Đánh giá tổ bộ môn-khoa</t>
  </si>
  <si>
    <t xml:space="preserve">Tham gia đầy đủ thiết kế và bố trí trang thiết bị dạy học của phòng học chuyên môn phù hợp với chương trình của ngành, nghề được phân công giảng dạy </t>
  </si>
  <si>
    <t xml:space="preserve">Các mạch mẫu phục vụ cho các môn học tại xưởng TT Mạch điện tử </t>
  </si>
  <si>
    <t>Kết quả giảng dạy</t>
  </si>
  <si>
    <t xml:space="preserve">Hồ sơ dạy học </t>
  </si>
  <si>
    <t>Hồ sơ lưu trữ khoa</t>
  </si>
  <si>
    <t>Các chương trình đào tạo tại khoa</t>
  </si>
  <si>
    <t>Quá trình dạy học</t>
  </si>
  <si>
    <t>Trực tiếp trên lớp, thông qua cán bộ lớp, Email, Website, Zalo</t>
  </si>
  <si>
    <t>Qua điện thoại, Email, Website, Zalo</t>
  </si>
  <si>
    <t xml:space="preserve">Đến các doanh nghiệp nâng cao tay nghề </t>
  </si>
  <si>
    <t>Phiếu dự giờ và họp chuyên môn</t>
  </si>
  <si>
    <t xml:space="preserve">Danh sách GV hướng dẫn của khoa </t>
  </si>
  <si>
    <t>Hồ sơ cố vấn học tập</t>
  </si>
  <si>
    <t>Quá trình dạy học, Hồ sơ cố vấn học tập</t>
  </si>
  <si>
    <t>Quá trình dạy học, Các buổi sinh hoạt lớp</t>
  </si>
  <si>
    <t>Ý kiến sinh viên ghi nhận trong biên bản họp lớp và đánh giá của tổ - khoa</t>
  </si>
  <si>
    <t>Giấy chứng nhận của ESF</t>
  </si>
  <si>
    <t xml:space="preserve">          Có chứng chỉ NCKH</t>
  </si>
  <si>
    <r>
      <t xml:space="preserve">                     </t>
    </r>
    <r>
      <rPr>
        <b/>
        <sz val="13"/>
        <color theme="1"/>
        <rFont val="Times New Roman"/>
        <family val="1"/>
      </rPr>
      <t xml:space="preserve"> TRẦN CÔNG TIẾN</t>
    </r>
  </si>
  <si>
    <t xml:space="preserve">         Nhiệm vụ được phân công giảng dạy (Lý thuyết, thực hành, tích hợp): Lý thuyết, thực hành</t>
  </si>
  <si>
    <t>Bằng tốt nghiệp đại học Sư phạm Kỹ thuật chuyên ngành Kỹ thuật Điện – Điện tử                                 - Chứng chỉ sư phạm bậc 2</t>
  </si>
  <si>
    <t>Kiểm tra và đánh giá của tổ bộ môn và khoa, viết giáo trình tài liệu tham khảo TT Điện tử cơ bản</t>
  </si>
  <si>
    <t>Kiểm tra và đánh giá của tổ bộ môn và khoa, Kết quả dự giờ, kiểm tra chuyên môn đạt từ loại khá trở lên</t>
  </si>
  <si>
    <t>Kiểm tra và đánh giá của tổ bộ môn và khoa, được phân công giảng dạy nhiều hơn 2 học phần</t>
  </si>
  <si>
    <t>Kiểm tra và đánh giá của tổ bộ môn và khoa, trực tiếp tham gia giảng dạy TT Đo lường cảm biến, TT Kỹ thuật số</t>
  </si>
  <si>
    <t>Kiểm tra và đánh giá của tổ bộ môn và khoa</t>
  </si>
  <si>
    <t>Chứng chỉ B</t>
  </si>
  <si>
    <t>Đánh giá chuyên môn tổ-khoa, - Có kế hoạch giảng dạy cho từng môn học</t>
  </si>
  <si>
    <t>Dạy lý thuyết, thực hành theo quy định</t>
  </si>
  <si>
    <t>Dự giờ và đánh giá chuyên môn tổ-khoa, Sử dụng thành thạo các phương tiện hỗ trợ dạy học</t>
  </si>
  <si>
    <t>Theo giáo án, Dự giờ và đánh giá chuyên môn tổ-khoa</t>
  </si>
  <si>
    <t>Qua đánh giá chuyên môn tổ - khoa, Tham gia đầy đủ các buổi học tập, sinh hoạt chuyên môn do khoa, trường tổ chức</t>
  </si>
  <si>
    <t xml:space="preserve">- Bằng tốt nghiệp đại học Sư phạm Kỹ thuật chuyên ngành Kỹ thuật Điện – Điện tử     </t>
  </si>
  <si>
    <t>- Kết quả dự giờ, kiểm tra chuyên môn đạt từ loại khá 
-  Tham gia hiệu chỉnh hoặc biên soạn các chương trình đào tạo</t>
  </si>
  <si>
    <t>- Được phân công giảng dạy nhiều hơn 2 học phần
-  Tham gia hiệu chỉnh hoặc biên soạn các chương trình đào tạo</t>
  </si>
  <si>
    <t>Viết giáo trình tài liệu tham khảo TT Điện tử cơ bản</t>
  </si>
  <si>
    <t>- Trực tiếp tham gia giảng dạy TT Đo lường cảm biến, TT Kỹ thuật số</t>
  </si>
  <si>
    <t>Sử dụng thành thạo các phần mềm dạy học chuyên ngành để thiết kế bài giảng, tài liệu giảng dạy của tổ bộ môn và khoa</t>
  </si>
  <si>
    <t>- Có tham gia xây dựng chương trình môn học
- Có kế hoạch giảng dạy cho từng môn học</t>
  </si>
  <si>
    <t>- Có giáo án cho các môn dạy được Hội đồng khoa, Tổ chuyên môn thông qua</t>
  </si>
  <si>
    <t>- Có giáo án, bài giảng  được Hội đồng khoa, Tổ chuyên môn thông qua</t>
  </si>
  <si>
    <t>- Sử dụng đúng, hiệu quả các phương tiện, thiết bị dạy học… theo giáo án đã được duyệt</t>
  </si>
  <si>
    <t>- Quản lý Phòng thực tập, thực hành</t>
  </si>
  <si>
    <t>- GV làm chủ được phòng, lớp học. Sử dụng thành thạo các phương tiện hỗ trợ dạy học.</t>
  </si>
  <si>
    <t>- Có kế hoạch giảng dạy, giáo án cho từng môn học</t>
  </si>
  <si>
    <t xml:space="preserve">- Thực hiện giảng dạy đúng, đủ theo lịch giảng dạy đã được duyệt </t>
  </si>
  <si>
    <t xml:space="preserve">- Kế hoạch giảng dạy, giáo án, bài giảng thể hiện rõ các phương pháp dạy tích cực phát triển năng lực tự học của HSSV </t>
  </si>
  <si>
    <t>- Thực hiện đúng, đủ và kịp thời các công cụ phương pháp đánh giá đúng theo hình thức đánh giá đã đăng ký từ đầu năm học.</t>
  </si>
  <si>
    <t>- Thực hiện đánh giá đúng theo đề cương chi tiết môn học.
- Thực hiện đúng, đủ và kịp thời các công cụ phương pháp đánh giá để đăng ký hình thức đánh giá từ đầu năm học.</t>
  </si>
  <si>
    <t xml:space="preserve">Hồ sơ dạy học của GV </t>
  </si>
  <si>
    <t>Hồ sơ lưu trữ của GV tại khoa</t>
  </si>
  <si>
    <t>- Tham gia xây dựng, hiệu chỉnh chương trình khung và chương trình chi tiết.</t>
  </si>
  <si>
    <t>- Giáo án, kế hoạch giảng dạy thể hiện rõ các phương pháp giáo dục người học</t>
  </si>
  <si>
    <t>- Thực hiện đúng kế hoạch, giáo án.
- Thực hiện công tác GVCN;</t>
  </si>
  <si>
    <t>- Thực hiện công tác GVCN, CVHT;</t>
  </si>
  <si>
    <t>- Thực hiện tốt công tác GVCN, CVHT;</t>
  </si>
  <si>
    <t>- Quan hệ với các doanh nghiệp để hỗ trợ trong đào tạo như:  Thực Tập</t>
  </si>
  <si>
    <t xml:space="preserve">- Tham gia đầy đủ các buổi học tập, sinh hoạt chuyên môn do khoa, trường tổ chức
</t>
  </si>
  <si>
    <t xml:space="preserve">- Tham gia hướng dẫn HSSV thực tập tại công ty, doanh nghiệp </t>
  </si>
  <si>
    <t>Tạ Minh Cường</t>
  </si>
  <si>
    <t>TRƯỜNG CAO ĐẲNG LÝ TỰ TRỌNG</t>
  </si>
  <si>
    <t>CỘNG HÒA XÃ HỘI CHỦ NGHĨA VIỆT NAM</t>
  </si>
  <si>
    <t>THÀNH PHỐ HỒ CHÍ MINH</t>
  </si>
  <si>
    <t>Độc lập - Tự do - Hạnh phúc</t>
  </si>
  <si>
    <t>KHOA ĐIỆN-ĐIỆN TỬ</t>
  </si>
  <si>
    <t xml:space="preserve">         Khoa, tổ bộ môn: Khoa Điện -Điện tử; Bộ môn Kỹ thuật Điện - Điện tử</t>
  </si>
  <si>
    <t>- Tham gia xây dựng chương trình khung và chương trình chi tiết cho ngành, nghề đào tạo của đơn vị.
- Tham gia biên soạn giáo trình, tài liệu giảng dạy.</t>
  </si>
  <si>
    <t>Năm học: 2019 - 2020</t>
  </si>
  <si>
    <t>25 năm giảng dạy</t>
  </si>
  <si>
    <t>- Chứng chỉ bồi dưỡng nghiệp vụ sư phạm cho giảng viên đại học, cao đẳng                        - Chứng chỉ sư phạm bậc2  
- Chứng chỉ Kỹ năng dạy lý thuyết của Viện nghiên cứu phát triển giáo dục</t>
  </si>
  <si>
    <r>
      <rPr>
        <i/>
        <sz val="12"/>
        <color theme="1"/>
        <rFont val="Times New Roman"/>
        <family val="1"/>
      </rPr>
      <t>TP. HCM, ngày ..23….. tháng …05..... năm 2020</t>
    </r>
    <r>
      <rPr>
        <sz val="12"/>
        <color theme="1"/>
        <rFont val="Times New Roman"/>
        <family val="1"/>
      </rPr>
      <t xml:space="preserve">
</t>
    </r>
    <r>
      <rPr>
        <b/>
        <sz val="12"/>
        <color theme="1"/>
        <rFont val="Times New Roman"/>
        <family val="1"/>
      </rPr>
      <t>Nhà giáo tự đánh giá</t>
    </r>
  </si>
  <si>
    <r>
      <t xml:space="preserve">TP.HCM, ngày…… tháng …… năm 2020
</t>
    </r>
    <r>
      <rPr>
        <b/>
        <sz val="12"/>
        <color rgb="FF000000"/>
        <rFont val="Times New Roman"/>
        <family val="1"/>
      </rPr>
      <t>P. Trưởng Khoa</t>
    </r>
  </si>
  <si>
    <t>Chứng chỉ bồi dưỡng nghiệp vụ sư phạm cho giảng viên đại học, cao dẳng -Chứng chỉ nghiệp vụ sư phạm bậc 2  của Trường Đại học Sư phạm Kỹ thuật -Chứng chỉ Kỹ năng dạy lý thuyết của Viện nghiên cứu phát triển giáo dục</t>
  </si>
</sst>
</file>

<file path=xl/styles.xml><?xml version="1.0" encoding="utf-8"?>
<styleSheet xmlns="http://schemas.openxmlformats.org/spreadsheetml/2006/main">
  <numFmts count="2">
    <numFmt numFmtId="164" formatCode="0.0%"/>
    <numFmt numFmtId="165" formatCode="0.0"/>
  </numFmts>
  <fonts count="26">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b/>
      <sz val="12"/>
      <color theme="1"/>
      <name val="Times New Roman"/>
      <family val="1"/>
    </font>
    <font>
      <b/>
      <sz val="11"/>
      <color theme="1"/>
      <name val="Calibri"/>
      <family val="2"/>
      <scheme val="minor"/>
    </font>
    <font>
      <sz val="12"/>
      <color theme="1"/>
      <name val="Calibri"/>
      <family val="2"/>
      <scheme val="minor"/>
    </font>
    <font>
      <sz val="13"/>
      <color theme="1"/>
      <name val="Calibri"/>
      <family val="2"/>
      <scheme val="minor"/>
    </font>
    <font>
      <i/>
      <sz val="12"/>
      <color theme="1"/>
      <name val="Times New Roman"/>
      <family val="1"/>
    </font>
    <font>
      <i/>
      <sz val="12"/>
      <color rgb="FF000000"/>
      <name val="Times New Roman"/>
      <family val="1"/>
    </font>
    <font>
      <sz val="9"/>
      <color rgb="FFFF0000"/>
      <name val="Times New Roman"/>
      <family val="1"/>
    </font>
    <font>
      <sz val="12"/>
      <color rgb="FFFF0000"/>
      <name val="Times New Roman"/>
      <family val="1"/>
    </font>
  </fonts>
  <fills count="10">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
      <patternFill patternType="solid">
        <fgColor rgb="FFFFC000"/>
        <bgColor indexed="64"/>
      </patternFill>
    </fill>
  </fills>
  <borders count="8">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s>
  <cellStyleXfs count="1">
    <xf numFmtId="0" fontId="0" fillId="0" borderId="0"/>
  </cellStyleXfs>
  <cellXfs count="9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7"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7"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8" fillId="6" borderId="6" xfId="0" applyFont="1" applyFill="1" applyBorder="1" applyAlignment="1">
      <alignment horizontal="center" vertical="center" wrapText="1"/>
    </xf>
    <xf numFmtId="0" fontId="18" fillId="5" borderId="1" xfId="0" applyFont="1" applyFill="1" applyBorder="1" applyAlignment="1">
      <alignment horizontal="center" vertical="center"/>
    </xf>
    <xf numFmtId="0" fontId="18" fillId="6" borderId="1" xfId="0" applyFont="1" applyFill="1" applyBorder="1" applyAlignment="1">
      <alignment horizontal="center" vertical="center"/>
    </xf>
    <xf numFmtId="0" fontId="10" fillId="0" borderId="7"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0" fontId="5" fillId="2" borderId="1" xfId="0" applyFont="1" applyFill="1" applyBorder="1" applyAlignment="1">
      <alignment horizontal="center" wrapText="1"/>
    </xf>
    <xf numFmtId="0" fontId="5" fillId="2" borderId="1" xfId="0" applyFont="1" applyFill="1" applyBorder="1" applyAlignment="1">
      <alignment horizontal="justify" wrapText="1"/>
    </xf>
    <xf numFmtId="0" fontId="8" fillId="0" borderId="0" xfId="0" applyFont="1" applyAlignment="1">
      <alignment horizontal="left" vertical="center"/>
    </xf>
    <xf numFmtId="0" fontId="5" fillId="2" borderId="1" xfId="0" applyFont="1" applyFill="1" applyBorder="1" applyAlignment="1">
      <alignment vertical="center" wrapText="1"/>
    </xf>
    <xf numFmtId="0" fontId="5" fillId="0" borderId="0" xfId="0" applyFont="1" applyAlignment="1">
      <alignment vertical="center"/>
    </xf>
    <xf numFmtId="49" fontId="5" fillId="2"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49" fontId="5" fillId="9" borderId="1" xfId="0" applyNumberFormat="1" applyFont="1" applyFill="1" applyBorder="1" applyAlignment="1">
      <alignment horizontal="left" vertical="center" wrapText="1"/>
    </xf>
    <xf numFmtId="0" fontId="5" fillId="9" borderId="1" xfId="0" applyFont="1" applyFill="1" applyBorder="1" applyAlignment="1">
      <alignment horizontal="center" vertical="center" wrapText="1"/>
    </xf>
    <xf numFmtId="165" fontId="1" fillId="3" borderId="1" xfId="0" applyNumberFormat="1" applyFont="1" applyFill="1" applyBorder="1" applyAlignment="1">
      <alignment horizontal="center" vertical="center" wrapText="1"/>
    </xf>
    <xf numFmtId="165" fontId="1" fillId="8" borderId="1" xfId="0" applyNumberFormat="1" applyFont="1" applyFill="1" applyBorder="1" applyAlignment="1">
      <alignment horizontal="center" vertical="center" wrapText="1"/>
    </xf>
    <xf numFmtId="0" fontId="21" fillId="0" borderId="0" xfId="0" applyFont="1"/>
    <xf numFmtId="0" fontId="16" fillId="0" borderId="0" xfId="0" applyFont="1"/>
    <xf numFmtId="0" fontId="21" fillId="0" borderId="0" xfId="0" applyFont="1" applyFill="1"/>
    <xf numFmtId="0" fontId="20" fillId="0" borderId="0" xfId="0" applyFont="1"/>
    <xf numFmtId="49" fontId="24" fillId="2" borderId="1" xfId="0" applyNumberFormat="1"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19" fillId="0" borderId="0" xfId="0" applyFont="1" applyAlignment="1">
      <alignment horizontal="center"/>
    </xf>
    <xf numFmtId="0" fontId="7" fillId="0" borderId="0" xfId="0" applyFont="1" applyAlignment="1">
      <alignment horizontal="center" vertical="center" wrapText="1"/>
    </xf>
    <xf numFmtId="0" fontId="20" fillId="0" borderId="0" xfId="0" applyFont="1" applyAlignment="1">
      <alignment horizontal="center" vertical="center" wrapText="1"/>
    </xf>
    <xf numFmtId="0" fontId="23" fillId="0" borderId="0" xfId="0" applyFont="1" applyAlignment="1">
      <alignment horizontal="center" vertical="center" wrapText="1"/>
    </xf>
    <xf numFmtId="0" fontId="2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8" fillId="0" borderId="0" xfId="0" applyFont="1" applyAlignment="1">
      <alignment horizontal="center" vertical="center" wrapText="1"/>
    </xf>
    <xf numFmtId="0" fontId="20" fillId="0" borderId="0" xfId="0" applyFont="1" applyAlignment="1">
      <alignment wrapText="1"/>
    </xf>
    <xf numFmtId="0" fontId="16" fillId="0" borderId="0" xfId="0" applyFont="1" applyAlignment="1">
      <alignment horizontal="center" wrapText="1"/>
    </xf>
    <xf numFmtId="0" fontId="17" fillId="0" borderId="0" xfId="0" applyFont="1" applyAlignment="1">
      <alignment horizontal="center" vertical="center" wrapText="1"/>
    </xf>
    <xf numFmtId="0" fontId="0" fillId="0" borderId="0" xfId="0" applyAlignment="1">
      <alignment horizontal="center" vertical="center"/>
    </xf>
    <xf numFmtId="0" fontId="17" fillId="0" borderId="0" xfId="0" applyFont="1" applyAlignment="1">
      <alignment horizontal="center" wrapText="1"/>
    </xf>
    <xf numFmtId="0" fontId="25"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49" fontId="24" fillId="2" borderId="1" xfId="0" applyNumberFormat="1"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1524000</xdr:colOff>
      <xdr:row>3</xdr:row>
      <xdr:rowOff>55284</xdr:rowOff>
    </xdr:from>
    <xdr:to>
      <xdr:col>1</xdr:col>
      <xdr:colOff>485588</xdr:colOff>
      <xdr:row>3</xdr:row>
      <xdr:rowOff>55284</xdr:rowOff>
    </xdr:to>
    <xdr:cxnSp macro="">
      <xdr:nvCxnSpPr>
        <xdr:cNvPr id="8" name="Straight Connector 7"/>
        <xdr:cNvCxnSpPr/>
      </xdr:nvCxnSpPr>
      <xdr:spPr>
        <a:xfrm>
          <a:off x="1524000" y="702984"/>
          <a:ext cx="160953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84799</xdr:colOff>
      <xdr:row>2</xdr:row>
      <xdr:rowOff>49680</xdr:rowOff>
    </xdr:from>
    <xdr:to>
      <xdr:col>8</xdr:col>
      <xdr:colOff>784412</xdr:colOff>
      <xdr:row>2</xdr:row>
      <xdr:rowOff>49680</xdr:rowOff>
    </xdr:to>
    <xdr:cxnSp macro="">
      <xdr:nvCxnSpPr>
        <xdr:cNvPr id="10" name="Straight Connector 9"/>
        <xdr:cNvCxnSpPr/>
      </xdr:nvCxnSpPr>
      <xdr:spPr>
        <a:xfrm>
          <a:off x="6076211" y="468033"/>
          <a:ext cx="1947201"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dimension ref="A1:M87"/>
  <sheetViews>
    <sheetView tabSelected="1" topLeftCell="A25" zoomScale="85" zoomScaleNormal="85" workbookViewId="0">
      <selection activeCell="J30" sqref="J30"/>
    </sheetView>
  </sheetViews>
  <sheetFormatPr defaultRowHeight="15.75"/>
  <cols>
    <col min="1" max="1" width="42.28515625" customWidth="1"/>
    <col min="2" max="2" width="7.42578125" customWidth="1"/>
    <col min="3" max="3" width="7.42578125" hidden="1" customWidth="1"/>
    <col min="4" max="4" width="8" style="16" customWidth="1"/>
    <col min="5" max="5" width="13.140625" style="16" customWidth="1"/>
    <col min="6" max="6" width="24.140625" customWidth="1"/>
    <col min="7" max="7" width="9.28515625" hidden="1" customWidth="1"/>
    <col min="8" max="8" width="8.5703125" customWidth="1"/>
    <col min="9" max="9" width="13.140625" customWidth="1"/>
    <col min="10" max="10" width="23.5703125" style="49" customWidth="1"/>
  </cols>
  <sheetData>
    <row r="1" spans="1:13" ht="16.5">
      <c r="A1" s="87" t="s">
        <v>145</v>
      </c>
      <c r="B1" s="87"/>
      <c r="C1" s="87"/>
      <c r="D1" s="87"/>
      <c r="E1" s="87"/>
      <c r="F1" s="88" t="s">
        <v>146</v>
      </c>
      <c r="G1" s="89"/>
      <c r="H1" s="89"/>
      <c r="I1" s="89"/>
      <c r="J1" s="89"/>
    </row>
    <row r="2" spans="1:13" ht="16.5">
      <c r="A2" s="87" t="s">
        <v>147</v>
      </c>
      <c r="B2" s="87"/>
      <c r="C2" s="87"/>
      <c r="D2" s="87"/>
      <c r="E2" s="87"/>
      <c r="F2" s="88" t="s">
        <v>148</v>
      </c>
      <c r="G2" s="89"/>
      <c r="H2" s="89"/>
      <c r="I2" s="89"/>
      <c r="J2" s="89"/>
    </row>
    <row r="3" spans="1:13" ht="17.25">
      <c r="A3" s="90" t="s">
        <v>149</v>
      </c>
      <c r="B3" s="90"/>
      <c r="C3" s="90"/>
      <c r="D3" s="90"/>
      <c r="E3" s="90"/>
      <c r="F3" s="66"/>
      <c r="G3" s="66"/>
      <c r="H3" s="66"/>
      <c r="I3" s="66"/>
      <c r="J3" s="67"/>
    </row>
    <row r="4" spans="1:13" ht="17.25">
      <c r="A4" s="66"/>
      <c r="B4" s="66"/>
      <c r="C4" s="66"/>
      <c r="D4" s="68"/>
      <c r="E4" s="68"/>
      <c r="F4" s="66"/>
      <c r="G4" s="66"/>
      <c r="H4" s="66"/>
      <c r="I4" s="66"/>
      <c r="J4" s="67"/>
    </row>
    <row r="5" spans="1:13" ht="18.75">
      <c r="A5" s="71" t="s">
        <v>60</v>
      </c>
      <c r="B5" s="71"/>
      <c r="C5" s="71"/>
      <c r="D5" s="71"/>
      <c r="E5" s="71"/>
      <c r="F5" s="71"/>
      <c r="G5" s="71"/>
      <c r="H5" s="71"/>
      <c r="I5" s="71"/>
      <c r="J5" s="71"/>
    </row>
    <row r="6" spans="1:13" ht="18.75">
      <c r="A6" s="71" t="s">
        <v>152</v>
      </c>
      <c r="B6" s="71"/>
      <c r="C6" s="71"/>
      <c r="D6" s="71"/>
      <c r="E6" s="71"/>
      <c r="F6" s="71"/>
      <c r="G6" s="71"/>
      <c r="H6" s="71"/>
      <c r="I6" s="71"/>
      <c r="J6" s="71"/>
    </row>
    <row r="7" spans="1:13" ht="16.5">
      <c r="A7" s="72" t="s">
        <v>78</v>
      </c>
      <c r="B7" s="72"/>
      <c r="C7" s="72"/>
      <c r="D7" s="72"/>
      <c r="E7" s="72"/>
      <c r="F7" s="72"/>
      <c r="G7" s="72"/>
      <c r="H7" s="72"/>
      <c r="I7" s="72"/>
      <c r="J7" s="72"/>
    </row>
    <row r="8" spans="1:13" ht="16.5">
      <c r="A8" s="72" t="s">
        <v>150</v>
      </c>
      <c r="B8" s="72"/>
      <c r="C8" s="72"/>
      <c r="D8" s="72"/>
      <c r="E8" s="72"/>
      <c r="F8" s="72"/>
      <c r="G8" s="72"/>
      <c r="H8" s="72"/>
      <c r="I8" s="72"/>
      <c r="J8" s="72"/>
    </row>
    <row r="9" spans="1:13" ht="16.5">
      <c r="A9" s="72" t="s">
        <v>77</v>
      </c>
      <c r="B9" s="72"/>
      <c r="C9" s="72"/>
      <c r="D9" s="72"/>
      <c r="E9" s="72"/>
      <c r="F9" s="72"/>
      <c r="G9" s="72"/>
      <c r="H9" s="72"/>
      <c r="I9" s="72"/>
      <c r="J9" s="72"/>
    </row>
    <row r="10" spans="1:13" ht="20.45" customHeight="1">
      <c r="A10" s="57" t="s">
        <v>104</v>
      </c>
      <c r="B10" s="32"/>
      <c r="C10" s="32"/>
      <c r="D10" s="32"/>
      <c r="E10" s="32"/>
      <c r="F10" s="32"/>
      <c r="G10" s="32"/>
      <c r="H10" s="32"/>
      <c r="I10" s="32"/>
      <c r="J10" s="32"/>
    </row>
    <row r="11" spans="1:13" ht="9.6" customHeight="1" thickBot="1">
      <c r="B11" s="17"/>
      <c r="C11" s="17"/>
      <c r="D11" s="33"/>
      <c r="E11" s="33"/>
      <c r="F11" s="17"/>
      <c r="G11" s="17"/>
      <c r="H11" s="17"/>
      <c r="I11" s="17"/>
      <c r="J11" s="48"/>
    </row>
    <row r="12" spans="1:13" ht="17.45" customHeight="1" thickBot="1">
      <c r="A12" s="78" t="s">
        <v>0</v>
      </c>
      <c r="B12" s="78" t="s">
        <v>1</v>
      </c>
      <c r="C12" s="78" t="s">
        <v>1</v>
      </c>
      <c r="D12" s="80" t="s">
        <v>2</v>
      </c>
      <c r="E12" s="81"/>
      <c r="F12" s="82"/>
      <c r="G12" s="80" t="s">
        <v>3</v>
      </c>
      <c r="H12" s="81"/>
      <c r="I12" s="81"/>
      <c r="J12" s="82"/>
      <c r="M12" s="18"/>
    </row>
    <row r="13" spans="1:13" ht="158.25" thickBot="1">
      <c r="A13" s="79"/>
      <c r="B13" s="79"/>
      <c r="C13" s="79"/>
      <c r="D13" s="34" t="s">
        <v>70</v>
      </c>
      <c r="E13" s="34" t="s">
        <v>73</v>
      </c>
      <c r="F13" s="1" t="s">
        <v>75</v>
      </c>
      <c r="G13" s="1" t="s">
        <v>71</v>
      </c>
      <c r="H13" s="1" t="s">
        <v>72</v>
      </c>
      <c r="I13" s="2" t="s">
        <v>74</v>
      </c>
      <c r="J13" s="1" t="s">
        <v>76</v>
      </c>
      <c r="M13" s="18"/>
    </row>
    <row r="14" spans="1:13" s="16" customFormat="1" ht="16.5" thickBot="1">
      <c r="A14" s="19" t="s">
        <v>4</v>
      </c>
      <c r="B14" s="20">
        <f>SUM(B15,B22,B25)</f>
        <v>20</v>
      </c>
      <c r="C14" s="20">
        <f>SUM(C15,C22,C25)</f>
        <v>20</v>
      </c>
      <c r="D14" s="20">
        <f>SUM(D15,D22,D25)</f>
        <v>17</v>
      </c>
      <c r="E14" s="21">
        <f>(D14/B14)</f>
        <v>0.85</v>
      </c>
      <c r="F14" s="39" t="str">
        <f>IF(E14&gt;=0.5,"Đạt","Không đạt")</f>
        <v>Đạt</v>
      </c>
      <c r="G14" s="20">
        <f>SUM(G15,G22,G25)</f>
        <v>16</v>
      </c>
      <c r="H14" s="20">
        <f>SUM(H15,H22,H25)</f>
        <v>18</v>
      </c>
      <c r="I14" s="21">
        <f t="shared" ref="I14:I45" si="0">(H14/B14)</f>
        <v>0.9</v>
      </c>
      <c r="J14" s="39" t="str">
        <f>IF(I14&gt;=0.5,"Đạt","Không đạt")</f>
        <v>Đạt</v>
      </c>
    </row>
    <row r="15" spans="1:13" s="16" customFormat="1" ht="16.5" thickBot="1">
      <c r="A15" s="22" t="s">
        <v>5</v>
      </c>
      <c r="B15" s="23">
        <f>SUM(B16:B21)</f>
        <v>12</v>
      </c>
      <c r="C15" s="23">
        <f>SUM(C16:C21)</f>
        <v>12</v>
      </c>
      <c r="D15" s="23">
        <f>SUM(D16:D21)</f>
        <v>11</v>
      </c>
      <c r="E15" s="24">
        <f>(D15/B15)</f>
        <v>0.91666666666666663</v>
      </c>
      <c r="F15" s="23" t="str">
        <f>IF(E15&gt;=0.5,"Đạt"," Không đạt")</f>
        <v>Đạt</v>
      </c>
      <c r="G15" s="23">
        <f>SUM(G16:G21)</f>
        <v>10</v>
      </c>
      <c r="H15" s="23">
        <f>SUM(H16:H21)</f>
        <v>10</v>
      </c>
      <c r="I15" s="25">
        <f t="shared" si="0"/>
        <v>0.83333333333333337</v>
      </c>
      <c r="J15" s="23" t="str">
        <f>IF(I15&gt;=0.5,"Đạt","Không đạt")</f>
        <v>Đạt</v>
      </c>
    </row>
    <row r="16" spans="1:13" ht="100.5" thickBot="1">
      <c r="A16" s="4" t="s">
        <v>6</v>
      </c>
      <c r="B16" s="41">
        <v>2</v>
      </c>
      <c r="C16" s="3">
        <v>2</v>
      </c>
      <c r="D16" s="35">
        <v>1</v>
      </c>
      <c r="E16" s="43">
        <f>(D16/B16)</f>
        <v>0.5</v>
      </c>
      <c r="F16" s="50" t="s">
        <v>105</v>
      </c>
      <c r="G16" s="54">
        <v>2</v>
      </c>
      <c r="H16" s="14">
        <v>2</v>
      </c>
      <c r="I16" s="15">
        <f t="shared" si="0"/>
        <v>1</v>
      </c>
      <c r="J16" s="61" t="s">
        <v>117</v>
      </c>
    </row>
    <row r="17" spans="1:10" ht="60.75" thickBot="1">
      <c r="A17" s="6" t="s">
        <v>7</v>
      </c>
      <c r="B17" s="41">
        <v>2</v>
      </c>
      <c r="C17" s="3">
        <v>2</v>
      </c>
      <c r="D17" s="35">
        <v>2</v>
      </c>
      <c r="E17" s="43">
        <f t="shared" ref="E17:E21" si="1">(D17/B17)</f>
        <v>1</v>
      </c>
      <c r="F17" s="50" t="s">
        <v>107</v>
      </c>
      <c r="G17" s="54">
        <v>2</v>
      </c>
      <c r="H17" s="14">
        <v>2</v>
      </c>
      <c r="I17" s="15">
        <f t="shared" si="0"/>
        <v>1</v>
      </c>
      <c r="J17" s="62" t="s">
        <v>118</v>
      </c>
    </row>
    <row r="18" spans="1:10" ht="60.75" thickBot="1">
      <c r="A18" s="6" t="s">
        <v>8</v>
      </c>
      <c r="B18" s="41">
        <v>2</v>
      </c>
      <c r="C18" s="3">
        <v>2</v>
      </c>
      <c r="D18" s="35">
        <v>2</v>
      </c>
      <c r="E18" s="43">
        <f t="shared" si="1"/>
        <v>1</v>
      </c>
      <c r="F18" s="50" t="s">
        <v>108</v>
      </c>
      <c r="G18" s="54">
        <v>2</v>
      </c>
      <c r="H18" s="14">
        <v>2</v>
      </c>
      <c r="I18" s="15">
        <f t="shared" si="0"/>
        <v>1</v>
      </c>
      <c r="J18" s="62" t="s">
        <v>119</v>
      </c>
    </row>
    <row r="19" spans="1:10" ht="48.75" thickBot="1">
      <c r="A19" s="6" t="s">
        <v>9</v>
      </c>
      <c r="B19" s="41">
        <v>2</v>
      </c>
      <c r="C19" s="3">
        <v>2</v>
      </c>
      <c r="D19" s="35">
        <v>2</v>
      </c>
      <c r="E19" s="43">
        <f t="shared" si="1"/>
        <v>1</v>
      </c>
      <c r="F19" s="50" t="s">
        <v>106</v>
      </c>
      <c r="G19" s="54">
        <v>2</v>
      </c>
      <c r="H19" s="14">
        <v>2</v>
      </c>
      <c r="I19" s="15">
        <f t="shared" si="0"/>
        <v>1</v>
      </c>
      <c r="J19" s="61" t="s">
        <v>120</v>
      </c>
    </row>
    <row r="20" spans="1:10" ht="48.75" thickBot="1">
      <c r="A20" s="6" t="s">
        <v>10</v>
      </c>
      <c r="B20" s="41">
        <v>2</v>
      </c>
      <c r="C20" s="3">
        <v>2</v>
      </c>
      <c r="D20" s="35">
        <v>2</v>
      </c>
      <c r="E20" s="43">
        <f t="shared" si="1"/>
        <v>1</v>
      </c>
      <c r="F20" s="50" t="s">
        <v>109</v>
      </c>
      <c r="G20" s="54">
        <v>2</v>
      </c>
      <c r="H20" s="14">
        <v>2</v>
      </c>
      <c r="I20" s="15">
        <f t="shared" si="0"/>
        <v>1</v>
      </c>
      <c r="J20" s="60" t="s">
        <v>121</v>
      </c>
    </row>
    <row r="21" spans="1:10" ht="24.75" thickBot="1">
      <c r="A21" s="6" t="s">
        <v>11</v>
      </c>
      <c r="B21" s="41">
        <v>2</v>
      </c>
      <c r="C21" s="3">
        <v>2</v>
      </c>
      <c r="D21" s="35">
        <v>2</v>
      </c>
      <c r="E21" s="43">
        <f t="shared" si="1"/>
        <v>1</v>
      </c>
      <c r="F21" s="50" t="s">
        <v>110</v>
      </c>
      <c r="G21" s="54">
        <v>0</v>
      </c>
      <c r="H21" s="14">
        <v>0</v>
      </c>
      <c r="I21" s="15">
        <f t="shared" si="0"/>
        <v>0</v>
      </c>
      <c r="J21" s="60"/>
    </row>
    <row r="22" spans="1:10" s="16" customFormat="1" ht="16.5" thickBot="1">
      <c r="A22" s="22" t="s">
        <v>12</v>
      </c>
      <c r="B22" s="23">
        <f>SUM(B23:B24)</f>
        <v>4</v>
      </c>
      <c r="C22" s="23">
        <f>SUM(C23:C24)</f>
        <v>4</v>
      </c>
      <c r="D22" s="23">
        <f>SUM(D23:D24)</f>
        <v>2</v>
      </c>
      <c r="E22" s="24">
        <f>(D22/B22)</f>
        <v>0.5</v>
      </c>
      <c r="F22" s="23" t="str">
        <f>IF(E22&gt;=0.5,"Đạt","Không đạt")</f>
        <v>Đạt</v>
      </c>
      <c r="G22" s="23">
        <f>SUM(G23:G24)</f>
        <v>4</v>
      </c>
      <c r="H22" s="23">
        <f>SUM(H23:H24)</f>
        <v>4</v>
      </c>
      <c r="I22" s="25">
        <f>(H22/B22)</f>
        <v>1</v>
      </c>
      <c r="J22" s="44" t="str">
        <f>IF(I22&gt;=0.5,"Đạt","Không đạt")</f>
        <v>Đạt</v>
      </c>
    </row>
    <row r="23" spans="1:10" ht="168.75" thickBot="1">
      <c r="A23" s="6" t="s">
        <v>69</v>
      </c>
      <c r="B23" s="42">
        <v>2</v>
      </c>
      <c r="C23" s="7">
        <v>2</v>
      </c>
      <c r="D23" s="35">
        <v>0</v>
      </c>
      <c r="E23" s="43">
        <f t="shared" ref="E23:E24" si="2">(D23/B23)</f>
        <v>0</v>
      </c>
      <c r="F23" s="51"/>
      <c r="G23" s="54">
        <v>2</v>
      </c>
      <c r="H23" s="14">
        <v>2</v>
      </c>
      <c r="I23" s="15">
        <f t="shared" si="0"/>
        <v>1</v>
      </c>
      <c r="J23" s="50" t="s">
        <v>111</v>
      </c>
    </row>
    <row r="24" spans="1:10" ht="40.5" thickBot="1">
      <c r="A24" s="4" t="s">
        <v>13</v>
      </c>
      <c r="B24" s="41">
        <v>2</v>
      </c>
      <c r="C24" s="3">
        <v>2</v>
      </c>
      <c r="D24" s="35">
        <v>2</v>
      </c>
      <c r="E24" s="43">
        <f t="shared" si="2"/>
        <v>1</v>
      </c>
      <c r="F24" s="50" t="s">
        <v>111</v>
      </c>
      <c r="G24" s="54">
        <v>2</v>
      </c>
      <c r="H24" s="14">
        <v>2</v>
      </c>
      <c r="I24" s="15">
        <f t="shared" si="0"/>
        <v>1</v>
      </c>
      <c r="J24" s="50" t="s">
        <v>111</v>
      </c>
    </row>
    <row r="25" spans="1:10" s="16" customFormat="1" ht="16.5" thickBot="1">
      <c r="A25" s="22" t="s">
        <v>14</v>
      </c>
      <c r="B25" s="23">
        <f>SUM(B26:B27)</f>
        <v>4</v>
      </c>
      <c r="C25" s="23">
        <f>SUM(C26:C27)</f>
        <v>4</v>
      </c>
      <c r="D25" s="23">
        <f>SUM(D26:D27)</f>
        <v>4</v>
      </c>
      <c r="E25" s="24">
        <f>(D25/B25)</f>
        <v>1</v>
      </c>
      <c r="F25" s="23" t="str">
        <f>IF(E25&gt;=0.5,"Đạt","Không đạt")</f>
        <v>Đạt</v>
      </c>
      <c r="G25" s="23">
        <f>SUM(G26:G27)</f>
        <v>2</v>
      </c>
      <c r="H25" s="23">
        <f>SUM(H26:H27)</f>
        <v>4</v>
      </c>
      <c r="I25" s="25">
        <f>(H25/B25)</f>
        <v>1</v>
      </c>
      <c r="J25" s="45" t="str">
        <f>IF(I25&gt;=0.5,"Đạt","Không đạt")</f>
        <v>Đạt</v>
      </c>
    </row>
    <row r="26" spans="1:10" ht="60.75" thickBot="1">
      <c r="A26" s="6" t="s">
        <v>15</v>
      </c>
      <c r="B26" s="41">
        <v>2</v>
      </c>
      <c r="C26" s="3">
        <v>2</v>
      </c>
      <c r="D26" s="35">
        <v>2</v>
      </c>
      <c r="E26" s="43">
        <f t="shared" ref="E26:E27" si="3">(D26/B26)</f>
        <v>1</v>
      </c>
      <c r="F26" s="50" t="s">
        <v>79</v>
      </c>
      <c r="G26" s="54">
        <v>2</v>
      </c>
      <c r="H26" s="14">
        <v>2</v>
      </c>
      <c r="I26" s="15">
        <f t="shared" si="0"/>
        <v>1</v>
      </c>
      <c r="J26" s="50" t="s">
        <v>79</v>
      </c>
    </row>
    <row r="27" spans="1:10" ht="60.75" thickBot="1">
      <c r="A27" s="4" t="s">
        <v>16</v>
      </c>
      <c r="B27" s="41">
        <v>2</v>
      </c>
      <c r="C27" s="3">
        <v>2</v>
      </c>
      <c r="D27" s="35">
        <v>2</v>
      </c>
      <c r="E27" s="43">
        <f t="shared" si="3"/>
        <v>1</v>
      </c>
      <c r="F27" s="50" t="s">
        <v>80</v>
      </c>
      <c r="G27" s="54"/>
      <c r="H27" s="14">
        <v>2</v>
      </c>
      <c r="I27" s="15">
        <f t="shared" si="0"/>
        <v>1</v>
      </c>
      <c r="J27" s="63" t="s">
        <v>122</v>
      </c>
    </row>
    <row r="28" spans="1:10" s="16" customFormat="1" ht="16.5" thickBot="1">
      <c r="A28" s="19" t="s">
        <v>17</v>
      </c>
      <c r="B28" s="20">
        <f>SUM(B29,B32,B39,B44,B47,B50,B53,B58,B61)</f>
        <v>52</v>
      </c>
      <c r="C28" s="20">
        <f>SUM(C29,C32,C39,C44,C47,C50,C53,C58,C61)</f>
        <v>52</v>
      </c>
      <c r="D28" s="20">
        <f>SUM(D29,D32,D39,D44,D47,D50,D53,D58,D61)</f>
        <v>52</v>
      </c>
      <c r="E28" s="21">
        <f>(D28/B28)</f>
        <v>1</v>
      </c>
      <c r="F28" s="39" t="str">
        <f>IF(E28&gt;=0.5,"Đạt","Không đạt")</f>
        <v>Đạt</v>
      </c>
      <c r="G28" s="20">
        <f>SUM(G29,G32,G39,G44,G47,G50,G53,G58,G61)</f>
        <v>42</v>
      </c>
      <c r="H28" s="20">
        <f>SUM(H29,H32,H39,H44,H47,H50,H53,H58,H61)</f>
        <v>42</v>
      </c>
      <c r="I28" s="21">
        <f t="shared" si="0"/>
        <v>0.80769230769230771</v>
      </c>
      <c r="J28" s="46" t="str">
        <f>IF(I28&gt;=0.5,"Đạt","Không đạt")</f>
        <v>Đạt</v>
      </c>
    </row>
    <row r="29" spans="1:10" s="16" customFormat="1" ht="32.25" thickBot="1">
      <c r="A29" s="22" t="s">
        <v>18</v>
      </c>
      <c r="B29" s="23">
        <f>SUM(B30:B31)</f>
        <v>4</v>
      </c>
      <c r="C29" s="23">
        <f>SUM(C30:C31)</f>
        <v>4</v>
      </c>
      <c r="D29" s="23">
        <f>SUM(D30:D31)</f>
        <v>4</v>
      </c>
      <c r="E29" s="24">
        <f>(D29/B29)</f>
        <v>1</v>
      </c>
      <c r="F29" s="23" t="str">
        <f>IF(E29&gt;=0.5,"Đạt","Không đạt")</f>
        <v>Đạt</v>
      </c>
      <c r="G29" s="23">
        <f>SUM(G30:G31)</f>
        <v>4</v>
      </c>
      <c r="H29" s="23">
        <f>SUM(H30:H31)</f>
        <v>4</v>
      </c>
      <c r="I29" s="25">
        <f t="shared" si="0"/>
        <v>1</v>
      </c>
      <c r="J29" s="47" t="str">
        <f>IF(I29&gt;=0.5,"Đạt","Không đạt")</f>
        <v>Đạt</v>
      </c>
    </row>
    <row r="30" spans="1:10" ht="96.75" thickBot="1">
      <c r="A30" s="6" t="s">
        <v>19</v>
      </c>
      <c r="B30" s="41">
        <v>2</v>
      </c>
      <c r="C30" s="3">
        <v>2</v>
      </c>
      <c r="D30" s="35">
        <v>2</v>
      </c>
      <c r="E30" s="43">
        <f t="shared" ref="E30:E31" si="4">(D30/B30)</f>
        <v>1</v>
      </c>
      <c r="F30" s="92" t="s">
        <v>157</v>
      </c>
      <c r="G30" s="54">
        <v>2</v>
      </c>
      <c r="H30" s="14">
        <v>2</v>
      </c>
      <c r="I30" s="15">
        <f t="shared" si="0"/>
        <v>1</v>
      </c>
      <c r="J30" s="93" t="s">
        <v>154</v>
      </c>
    </row>
    <row r="31" spans="1:10" ht="16.5" thickBot="1">
      <c r="A31" s="6" t="s">
        <v>20</v>
      </c>
      <c r="B31" s="41">
        <v>2</v>
      </c>
      <c r="C31" s="3">
        <v>2</v>
      </c>
      <c r="D31" s="35">
        <v>2</v>
      </c>
      <c r="E31" s="43">
        <f t="shared" si="4"/>
        <v>1</v>
      </c>
      <c r="F31" s="91" t="s">
        <v>153</v>
      </c>
      <c r="G31" s="54">
        <v>2</v>
      </c>
      <c r="H31" s="14">
        <v>2</v>
      </c>
      <c r="I31" s="15">
        <f t="shared" si="0"/>
        <v>1</v>
      </c>
      <c r="J31" s="70" t="s">
        <v>153</v>
      </c>
    </row>
    <row r="32" spans="1:10" s="16" customFormat="1" ht="32.25" thickBot="1">
      <c r="A32" s="22" t="s">
        <v>21</v>
      </c>
      <c r="B32" s="23">
        <f>SUM(B33:B38)</f>
        <v>12</v>
      </c>
      <c r="C32" s="23">
        <f>SUM(C33:C38)</f>
        <v>12</v>
      </c>
      <c r="D32" s="23">
        <f>SUM(D33:D38)</f>
        <v>12</v>
      </c>
      <c r="E32" s="24">
        <f>(D32/B32)</f>
        <v>1</v>
      </c>
      <c r="F32" s="23" t="str">
        <f>IF(E32&gt;=0.5,"Đạt","Không đạt")</f>
        <v>Đạt</v>
      </c>
      <c r="G32" s="23">
        <f>SUM(G33:G38)</f>
        <v>8</v>
      </c>
      <c r="H32" s="23">
        <f>SUM(H33:H38)</f>
        <v>8</v>
      </c>
      <c r="I32" s="25">
        <f t="shared" si="0"/>
        <v>0.66666666666666663</v>
      </c>
      <c r="J32" s="47" t="str">
        <f>IF(I32&gt;=0.5,"Đạt","Không đạt")</f>
        <v>Đạt</v>
      </c>
    </row>
    <row r="33" spans="1:10" ht="48.75" thickBot="1">
      <c r="A33" s="8" t="s">
        <v>22</v>
      </c>
      <c r="B33" s="41">
        <v>2</v>
      </c>
      <c r="C33" s="3">
        <v>2</v>
      </c>
      <c r="D33" s="35">
        <v>2</v>
      </c>
      <c r="E33" s="43">
        <f t="shared" ref="E33:E38" si="5">(D33/B33)</f>
        <v>1</v>
      </c>
      <c r="F33" s="50" t="s">
        <v>81</v>
      </c>
      <c r="G33" s="54">
        <v>1</v>
      </c>
      <c r="H33" s="14">
        <v>1</v>
      </c>
      <c r="I33" s="15">
        <f t="shared" si="0"/>
        <v>0.5</v>
      </c>
      <c r="J33" s="62" t="s">
        <v>123</v>
      </c>
    </row>
    <row r="34" spans="1:10" ht="36.75" thickBot="1">
      <c r="A34" s="6" t="s">
        <v>23</v>
      </c>
      <c r="B34" s="41">
        <v>2</v>
      </c>
      <c r="C34" s="3">
        <v>2</v>
      </c>
      <c r="D34" s="35">
        <v>2</v>
      </c>
      <c r="E34" s="43">
        <f t="shared" si="5"/>
        <v>1</v>
      </c>
      <c r="F34" s="50" t="s">
        <v>82</v>
      </c>
      <c r="G34" s="54">
        <v>2</v>
      </c>
      <c r="H34" s="14">
        <v>2</v>
      </c>
      <c r="I34" s="15">
        <f t="shared" si="0"/>
        <v>1</v>
      </c>
      <c r="J34" s="61" t="s">
        <v>124</v>
      </c>
    </row>
    <row r="35" spans="1:10" ht="36.75" thickBot="1">
      <c r="A35" s="6" t="s">
        <v>24</v>
      </c>
      <c r="B35" s="41">
        <v>2</v>
      </c>
      <c r="C35" s="3">
        <v>2</v>
      </c>
      <c r="D35" s="35">
        <v>2</v>
      </c>
      <c r="E35" s="43">
        <f t="shared" si="5"/>
        <v>1</v>
      </c>
      <c r="F35" s="50" t="s">
        <v>83</v>
      </c>
      <c r="G35" s="54">
        <v>2</v>
      </c>
      <c r="H35" s="14">
        <v>2</v>
      </c>
      <c r="I35" s="15">
        <f t="shared" si="0"/>
        <v>1</v>
      </c>
      <c r="J35" s="61" t="s">
        <v>125</v>
      </c>
    </row>
    <row r="36" spans="1:10" ht="36.75" thickBot="1">
      <c r="A36" s="6" t="s">
        <v>25</v>
      </c>
      <c r="B36" s="41">
        <v>2</v>
      </c>
      <c r="C36" s="3">
        <v>2</v>
      </c>
      <c r="D36" s="35">
        <v>2</v>
      </c>
      <c r="E36" s="43">
        <f t="shared" si="5"/>
        <v>1</v>
      </c>
      <c r="F36" s="50" t="s">
        <v>84</v>
      </c>
      <c r="G36" s="54">
        <v>2</v>
      </c>
      <c r="H36" s="14">
        <v>2</v>
      </c>
      <c r="I36" s="15">
        <f t="shared" si="0"/>
        <v>1</v>
      </c>
      <c r="J36" s="61" t="s">
        <v>126</v>
      </c>
    </row>
    <row r="37" spans="1:10" ht="37.5" thickBot="1">
      <c r="A37" s="6" t="s">
        <v>26</v>
      </c>
      <c r="B37" s="41">
        <v>2</v>
      </c>
      <c r="C37" s="3">
        <v>2</v>
      </c>
      <c r="D37" s="35">
        <v>2</v>
      </c>
      <c r="E37" s="43">
        <f t="shared" si="5"/>
        <v>1</v>
      </c>
      <c r="F37" s="55" t="s">
        <v>86</v>
      </c>
      <c r="G37" s="54">
        <v>0</v>
      </c>
      <c r="H37" s="14">
        <v>0</v>
      </c>
      <c r="I37" s="15">
        <f t="shared" si="0"/>
        <v>0</v>
      </c>
      <c r="J37" s="61"/>
    </row>
    <row r="38" spans="1:10" ht="61.5" thickBot="1">
      <c r="A38" s="6" t="s">
        <v>27</v>
      </c>
      <c r="B38" s="41">
        <v>2</v>
      </c>
      <c r="C38" s="3">
        <v>2</v>
      </c>
      <c r="D38" s="35">
        <v>2</v>
      </c>
      <c r="E38" s="43">
        <f t="shared" si="5"/>
        <v>1</v>
      </c>
      <c r="F38" s="56" t="s">
        <v>85</v>
      </c>
      <c r="G38" s="54">
        <v>1</v>
      </c>
      <c r="H38" s="14">
        <v>1</v>
      </c>
      <c r="I38" s="15">
        <f t="shared" si="0"/>
        <v>0.5</v>
      </c>
      <c r="J38" s="61" t="s">
        <v>127</v>
      </c>
    </row>
    <row r="39" spans="1:10" s="16" customFormat="1" ht="32.25" thickBot="1">
      <c r="A39" s="22" t="s">
        <v>28</v>
      </c>
      <c r="B39" s="23">
        <v>8</v>
      </c>
      <c r="C39" s="23">
        <f>SUM(C40:C43)</f>
        <v>8</v>
      </c>
      <c r="D39" s="23">
        <f>SUM(D40:D43)</f>
        <v>8</v>
      </c>
      <c r="E39" s="24">
        <f>(D39/B39)</f>
        <v>1</v>
      </c>
      <c r="F39" s="23" t="str">
        <f>IF(E39&gt;=0.5,"Đạt","Không đạt")</f>
        <v>Đạt</v>
      </c>
      <c r="G39" s="23">
        <f>SUM(G40:G43)</f>
        <v>8</v>
      </c>
      <c r="H39" s="23">
        <f>SUM(H40:H43)</f>
        <v>8</v>
      </c>
      <c r="I39" s="25">
        <f t="shared" si="0"/>
        <v>1</v>
      </c>
      <c r="J39" s="47" t="str">
        <f>IF(I39&gt;=0.5,"Đạt","Không đạt")</f>
        <v>Đạt</v>
      </c>
    </row>
    <row r="40" spans="1:10" ht="36.75" thickBot="1">
      <c r="A40" s="6" t="s">
        <v>29</v>
      </c>
      <c r="B40" s="41">
        <v>2</v>
      </c>
      <c r="C40" s="3">
        <v>2</v>
      </c>
      <c r="D40" s="35">
        <v>2</v>
      </c>
      <c r="E40" s="43">
        <f t="shared" ref="E40:E43" si="6">(D40/B40)</f>
        <v>1</v>
      </c>
      <c r="F40" s="58" t="s">
        <v>112</v>
      </c>
      <c r="G40" s="54">
        <v>2</v>
      </c>
      <c r="H40" s="14">
        <v>2</v>
      </c>
      <c r="I40" s="15">
        <f t="shared" si="0"/>
        <v>1</v>
      </c>
      <c r="J40" s="61" t="s">
        <v>129</v>
      </c>
    </row>
    <row r="41" spans="1:10" ht="36.75" thickBot="1">
      <c r="A41" s="6" t="s">
        <v>30</v>
      </c>
      <c r="B41" s="41">
        <v>2</v>
      </c>
      <c r="C41" s="3">
        <v>2</v>
      </c>
      <c r="D41" s="35">
        <v>2</v>
      </c>
      <c r="E41" s="43">
        <f t="shared" si="6"/>
        <v>1</v>
      </c>
      <c r="F41" s="50" t="s">
        <v>113</v>
      </c>
      <c r="G41" s="54">
        <v>2</v>
      </c>
      <c r="H41" s="14">
        <v>2</v>
      </c>
      <c r="I41" s="15">
        <f t="shared" si="0"/>
        <v>1</v>
      </c>
      <c r="J41" s="61" t="s">
        <v>130</v>
      </c>
    </row>
    <row r="42" spans="1:10" ht="49.5" customHeight="1" thickBot="1">
      <c r="A42" s="6" t="s">
        <v>31</v>
      </c>
      <c r="B42" s="41">
        <v>2</v>
      </c>
      <c r="C42" s="3">
        <v>2</v>
      </c>
      <c r="D42" s="35">
        <v>2</v>
      </c>
      <c r="E42" s="43">
        <f t="shared" si="6"/>
        <v>1</v>
      </c>
      <c r="F42" s="50" t="s">
        <v>115</v>
      </c>
      <c r="G42" s="54">
        <v>2</v>
      </c>
      <c r="H42" s="14">
        <v>2</v>
      </c>
      <c r="I42" s="15">
        <f t="shared" si="0"/>
        <v>1</v>
      </c>
      <c r="J42" s="61" t="s">
        <v>131</v>
      </c>
    </row>
    <row r="43" spans="1:10" ht="49.5" customHeight="1" thickBot="1">
      <c r="A43" s="6" t="s">
        <v>32</v>
      </c>
      <c r="B43" s="41">
        <v>2</v>
      </c>
      <c r="C43" s="3">
        <v>2</v>
      </c>
      <c r="D43" s="35">
        <v>2</v>
      </c>
      <c r="E43" s="43">
        <f t="shared" si="6"/>
        <v>1</v>
      </c>
      <c r="F43" s="50" t="s">
        <v>114</v>
      </c>
      <c r="G43" s="54">
        <v>2</v>
      </c>
      <c r="H43" s="14">
        <v>2</v>
      </c>
      <c r="I43" s="15">
        <f t="shared" si="0"/>
        <v>1</v>
      </c>
      <c r="J43" s="61" t="s">
        <v>128</v>
      </c>
    </row>
    <row r="44" spans="1:10" s="16" customFormat="1" ht="32.25" thickBot="1">
      <c r="A44" s="22" t="s">
        <v>65</v>
      </c>
      <c r="B44" s="23">
        <f>SUM(B45:B46)</f>
        <v>4</v>
      </c>
      <c r="C44" s="23">
        <f>SUM(C45:C46)</f>
        <v>4</v>
      </c>
      <c r="D44" s="23">
        <f>SUM(D45:D46)</f>
        <v>4</v>
      </c>
      <c r="E44" s="24">
        <f>(D44/B44)</f>
        <v>1</v>
      </c>
      <c r="F44" s="23" t="str">
        <f>IF(E44&gt;=0.5,"Đạt","Không đạt")</f>
        <v>Đạt</v>
      </c>
      <c r="G44" s="23">
        <f>SUM(G45:G46)</f>
        <v>4</v>
      </c>
      <c r="H44" s="23">
        <f>SUM(H45:H46)</f>
        <v>4</v>
      </c>
      <c r="I44" s="25">
        <f t="shared" si="0"/>
        <v>1</v>
      </c>
      <c r="J44" s="47" t="str">
        <f>IF(I44&gt;=0.5,"Đạt","Không đạt")</f>
        <v>Đạt</v>
      </c>
    </row>
    <row r="45" spans="1:10" ht="72.75" thickBot="1">
      <c r="A45" s="6" t="s">
        <v>33</v>
      </c>
      <c r="B45" s="41">
        <v>2</v>
      </c>
      <c r="C45" s="3">
        <v>2</v>
      </c>
      <c r="D45" s="35">
        <v>2</v>
      </c>
      <c r="E45" s="43">
        <f t="shared" ref="E45:E46" si="7">(D45/B45)</f>
        <v>1</v>
      </c>
      <c r="F45" s="50" t="s">
        <v>87</v>
      </c>
      <c r="G45" s="54">
        <v>2</v>
      </c>
      <c r="H45" s="14">
        <v>2</v>
      </c>
      <c r="I45" s="15">
        <f t="shared" si="0"/>
        <v>1</v>
      </c>
      <c r="J45" s="61" t="s">
        <v>133</v>
      </c>
    </row>
    <row r="46" spans="1:10" ht="60.75" thickBot="1">
      <c r="A46" s="6" t="s">
        <v>34</v>
      </c>
      <c r="B46" s="41">
        <v>2</v>
      </c>
      <c r="C46" s="3">
        <v>2</v>
      </c>
      <c r="D46" s="35">
        <v>2</v>
      </c>
      <c r="E46" s="43">
        <f t="shared" si="7"/>
        <v>1</v>
      </c>
      <c r="F46" s="50" t="s">
        <v>87</v>
      </c>
      <c r="G46" s="54">
        <v>2</v>
      </c>
      <c r="H46" s="14">
        <v>2</v>
      </c>
      <c r="I46" s="15">
        <f t="shared" ref="I46:I77" si="8">(H46/B46)</f>
        <v>1</v>
      </c>
      <c r="J46" s="61" t="s">
        <v>132</v>
      </c>
    </row>
    <row r="47" spans="1:10" s="16" customFormat="1" ht="16.5" thickBot="1">
      <c r="A47" s="22" t="s">
        <v>64</v>
      </c>
      <c r="B47" s="23">
        <f>SUM(B48:B49)</f>
        <v>4</v>
      </c>
      <c r="C47" s="23">
        <f>SUM(C48:C49)</f>
        <v>4</v>
      </c>
      <c r="D47" s="23">
        <f>SUM(D48:D49)</f>
        <v>4</v>
      </c>
      <c r="E47" s="24">
        <f>(D47/B47)</f>
        <v>1</v>
      </c>
      <c r="F47" s="23" t="str">
        <f>IF(E47&gt;=0.5,"Đạt","Không đạt")</f>
        <v>Đạt</v>
      </c>
      <c r="G47" s="23">
        <f>SUM(G48:G49)</f>
        <v>3</v>
      </c>
      <c r="H47" s="23">
        <f>SUM(H48:H49)</f>
        <v>3</v>
      </c>
      <c r="I47" s="25">
        <f t="shared" si="8"/>
        <v>0.75</v>
      </c>
      <c r="J47" s="47" t="str">
        <f>IF(I47&gt;=0.5,"Đạt","Không đạt")</f>
        <v>Đạt</v>
      </c>
    </row>
    <row r="48" spans="1:10" ht="24.75" thickBot="1">
      <c r="A48" s="6" t="s">
        <v>35</v>
      </c>
      <c r="B48" s="41">
        <v>2</v>
      </c>
      <c r="C48" s="3">
        <v>2</v>
      </c>
      <c r="D48" s="35">
        <v>2</v>
      </c>
      <c r="E48" s="43">
        <f t="shared" ref="E48:E49" si="9">(D48/B48)</f>
        <v>1</v>
      </c>
      <c r="F48" s="50" t="s">
        <v>88</v>
      </c>
      <c r="G48" s="54">
        <v>2</v>
      </c>
      <c r="H48" s="14">
        <v>2</v>
      </c>
      <c r="I48" s="15">
        <f t="shared" si="8"/>
        <v>1</v>
      </c>
      <c r="J48" s="61" t="s">
        <v>134</v>
      </c>
    </row>
    <row r="49" spans="1:10" ht="28.5" customHeight="1" thickBot="1">
      <c r="A49" s="4" t="s">
        <v>36</v>
      </c>
      <c r="B49" s="41">
        <v>2</v>
      </c>
      <c r="C49" s="3">
        <v>2</v>
      </c>
      <c r="D49" s="35">
        <v>2</v>
      </c>
      <c r="E49" s="43">
        <f t="shared" si="9"/>
        <v>1</v>
      </c>
      <c r="F49" s="50" t="s">
        <v>89</v>
      </c>
      <c r="G49" s="54">
        <v>1</v>
      </c>
      <c r="H49" s="14">
        <v>1</v>
      </c>
      <c r="I49" s="15">
        <f t="shared" si="8"/>
        <v>0.5</v>
      </c>
      <c r="J49" s="61" t="s">
        <v>135</v>
      </c>
    </row>
    <row r="50" spans="1:10" s="16" customFormat="1" ht="32.25" thickBot="1">
      <c r="A50" s="22" t="s">
        <v>66</v>
      </c>
      <c r="B50" s="23">
        <f>SUM(B51:B52)</f>
        <v>4</v>
      </c>
      <c r="C50" s="23">
        <f>SUM(C51:C52)</f>
        <v>4</v>
      </c>
      <c r="D50" s="23">
        <f>SUM(D51:D52)</f>
        <v>4</v>
      </c>
      <c r="E50" s="24">
        <f>(D50/B50)</f>
        <v>1</v>
      </c>
      <c r="F50" s="23" t="str">
        <f>IF(E50&gt;=0.5,"Đạt","Không đạt")</f>
        <v>Đạt</v>
      </c>
      <c r="G50" s="23">
        <f>SUM(G51:G52)</f>
        <v>4</v>
      </c>
      <c r="H50" s="23">
        <f>SUM(H51:H52)</f>
        <v>4</v>
      </c>
      <c r="I50" s="25">
        <f t="shared" si="8"/>
        <v>1</v>
      </c>
      <c r="J50" s="47" t="str">
        <f>IF(I50&gt;=0.5,"Đạt","Không đạt")</f>
        <v>Đạt</v>
      </c>
    </row>
    <row r="51" spans="1:10" ht="36.75" thickBot="1">
      <c r="A51" s="6" t="s">
        <v>37</v>
      </c>
      <c r="B51" s="41">
        <v>2</v>
      </c>
      <c r="C51" s="3">
        <v>2</v>
      </c>
      <c r="D51" s="35">
        <v>2</v>
      </c>
      <c r="E51" s="43">
        <f t="shared" ref="E51:E52" si="10">(D51/B51)</f>
        <v>1</v>
      </c>
      <c r="F51" s="50" t="s">
        <v>90</v>
      </c>
      <c r="G51" s="54">
        <v>2</v>
      </c>
      <c r="H51" s="14">
        <v>2</v>
      </c>
      <c r="I51" s="15">
        <f t="shared" si="8"/>
        <v>1</v>
      </c>
      <c r="J51" s="62" t="s">
        <v>136</v>
      </c>
    </row>
    <row r="52" spans="1:10" ht="72.75" thickBot="1">
      <c r="A52" s="6" t="s">
        <v>38</v>
      </c>
      <c r="B52" s="41">
        <v>2</v>
      </c>
      <c r="C52" s="3">
        <v>2</v>
      </c>
      <c r="D52" s="35">
        <v>2</v>
      </c>
      <c r="E52" s="43">
        <f t="shared" si="10"/>
        <v>1</v>
      </c>
      <c r="F52" s="50" t="s">
        <v>90</v>
      </c>
      <c r="G52" s="54">
        <v>2</v>
      </c>
      <c r="H52" s="14">
        <v>2</v>
      </c>
      <c r="I52" s="15">
        <f t="shared" si="8"/>
        <v>1</v>
      </c>
      <c r="J52" s="62" t="s">
        <v>151</v>
      </c>
    </row>
    <row r="53" spans="1:10" s="16" customFormat="1" ht="32.25" thickBot="1">
      <c r="A53" s="26" t="s">
        <v>67</v>
      </c>
      <c r="B53" s="23">
        <f>SUM(B54:B57)</f>
        <v>8</v>
      </c>
      <c r="C53" s="23">
        <f>SUM(C54:C57)</f>
        <v>8</v>
      </c>
      <c r="D53" s="23">
        <f>SUM(D54:D57)</f>
        <v>8</v>
      </c>
      <c r="E53" s="24">
        <f>(D53/B53)</f>
        <v>1</v>
      </c>
      <c r="F53" s="23" t="str">
        <f>IF(E53&gt;=0.5,"Đạt","Không đạt")</f>
        <v>Đạt</v>
      </c>
      <c r="G53" s="23">
        <f>SUM(G54:G57)</f>
        <v>6</v>
      </c>
      <c r="H53" s="23">
        <f>SUM(H54:H57)</f>
        <v>6</v>
      </c>
      <c r="I53" s="25">
        <f t="shared" si="8"/>
        <v>0.75</v>
      </c>
      <c r="J53" s="47" t="str">
        <f>IF(I53&gt;=0.5,"Đạt","Không đạt")</f>
        <v>Đạt</v>
      </c>
    </row>
    <row r="54" spans="1:10" ht="36.75" thickBot="1">
      <c r="A54" s="6" t="s">
        <v>39</v>
      </c>
      <c r="B54" s="41">
        <v>2</v>
      </c>
      <c r="C54" s="3">
        <v>2</v>
      </c>
      <c r="D54" s="35">
        <v>2</v>
      </c>
      <c r="E54" s="43">
        <f t="shared" ref="E54:E57" si="11">(D54/B54)</f>
        <v>1</v>
      </c>
      <c r="F54" s="50" t="s">
        <v>99</v>
      </c>
      <c r="G54" s="54">
        <v>1</v>
      </c>
      <c r="H54" s="14">
        <v>1</v>
      </c>
      <c r="I54" s="15">
        <f t="shared" si="8"/>
        <v>0.5</v>
      </c>
      <c r="J54" s="61" t="s">
        <v>137</v>
      </c>
    </row>
    <row r="55" spans="1:10" ht="36.75" thickBot="1">
      <c r="A55" s="6" t="s">
        <v>40</v>
      </c>
      <c r="B55" s="41">
        <v>2</v>
      </c>
      <c r="C55" s="3">
        <v>2</v>
      </c>
      <c r="D55" s="35">
        <v>2</v>
      </c>
      <c r="E55" s="43">
        <f t="shared" si="11"/>
        <v>1</v>
      </c>
      <c r="F55" s="50" t="s">
        <v>91</v>
      </c>
      <c r="G55" s="54">
        <v>2</v>
      </c>
      <c r="H55" s="14">
        <v>2</v>
      </c>
      <c r="I55" s="15">
        <f t="shared" si="8"/>
        <v>1</v>
      </c>
      <c r="J55" s="61" t="s">
        <v>138</v>
      </c>
    </row>
    <row r="56" spans="1:10" ht="24.75" thickBot="1">
      <c r="A56" s="6" t="s">
        <v>41</v>
      </c>
      <c r="B56" s="41">
        <v>2</v>
      </c>
      <c r="C56" s="3">
        <v>2</v>
      </c>
      <c r="D56" s="35">
        <v>2</v>
      </c>
      <c r="E56" s="43">
        <f t="shared" si="11"/>
        <v>1</v>
      </c>
      <c r="F56" s="50" t="s">
        <v>98</v>
      </c>
      <c r="G56" s="54">
        <v>1</v>
      </c>
      <c r="H56" s="14">
        <v>1</v>
      </c>
      <c r="I56" s="15">
        <f t="shared" si="8"/>
        <v>0.5</v>
      </c>
      <c r="J56" s="61" t="s">
        <v>139</v>
      </c>
    </row>
    <row r="57" spans="1:10" ht="36.75" thickBot="1">
      <c r="A57" s="6" t="s">
        <v>42</v>
      </c>
      <c r="B57" s="41">
        <v>2</v>
      </c>
      <c r="C57" s="3">
        <v>2</v>
      </c>
      <c r="D57" s="35">
        <v>2</v>
      </c>
      <c r="E57" s="43">
        <f t="shared" si="11"/>
        <v>1</v>
      </c>
      <c r="F57" s="50" t="s">
        <v>97</v>
      </c>
      <c r="G57" s="54">
        <v>2</v>
      </c>
      <c r="H57" s="14">
        <v>2</v>
      </c>
      <c r="I57" s="15">
        <f t="shared" si="8"/>
        <v>1</v>
      </c>
      <c r="J57" s="50" t="s">
        <v>97</v>
      </c>
    </row>
    <row r="58" spans="1:10" s="16" customFormat="1" ht="32.25" thickBot="1">
      <c r="A58" s="22" t="s">
        <v>68</v>
      </c>
      <c r="B58" s="23">
        <f>SUM(B59:B60)</f>
        <v>4</v>
      </c>
      <c r="C58" s="23">
        <f>SUM(C59:C60)</f>
        <v>4</v>
      </c>
      <c r="D58" s="23">
        <f>SUM(D59:D60)</f>
        <v>4</v>
      </c>
      <c r="E58" s="24">
        <f>(D58/B58)</f>
        <v>1</v>
      </c>
      <c r="F58" s="23" t="str">
        <f>IF(E58&gt;=0.5,"Đạt","Không đạt")</f>
        <v>Đạt</v>
      </c>
      <c r="G58" s="23">
        <f>SUM(G59:G60)</f>
        <v>2</v>
      </c>
      <c r="H58" s="23">
        <f>SUM(H59:H60)</f>
        <v>2</v>
      </c>
      <c r="I58" s="25">
        <f t="shared" si="8"/>
        <v>0.5</v>
      </c>
      <c r="J58" s="23" t="str">
        <f>IF(I58&gt;=0.5,"Đạt","Không đạt")</f>
        <v>Đạt</v>
      </c>
    </row>
    <row r="59" spans="1:10" ht="49.5" customHeight="1" thickBot="1">
      <c r="A59" s="6" t="s">
        <v>43</v>
      </c>
      <c r="B59" s="41">
        <v>2</v>
      </c>
      <c r="C59" s="13">
        <v>2</v>
      </c>
      <c r="D59" s="35">
        <v>2</v>
      </c>
      <c r="E59" s="43">
        <f t="shared" ref="E59:E60" si="12">(D59/B59)</f>
        <v>1</v>
      </c>
      <c r="F59" s="50" t="s">
        <v>92</v>
      </c>
      <c r="G59" s="54">
        <v>2</v>
      </c>
      <c r="H59" s="14">
        <v>2</v>
      </c>
      <c r="I59" s="15">
        <f t="shared" si="8"/>
        <v>1</v>
      </c>
      <c r="J59" s="50" t="s">
        <v>92</v>
      </c>
    </row>
    <row r="60" spans="1:10" ht="36.75" thickBot="1">
      <c r="A60" s="6" t="s">
        <v>44</v>
      </c>
      <c r="B60" s="41">
        <v>2</v>
      </c>
      <c r="C60" s="13">
        <v>2</v>
      </c>
      <c r="D60" s="35">
        <v>2</v>
      </c>
      <c r="E60" s="43">
        <f t="shared" si="12"/>
        <v>1</v>
      </c>
      <c r="F60" s="50" t="s">
        <v>100</v>
      </c>
      <c r="G60" s="54">
        <v>0</v>
      </c>
      <c r="H60" s="14">
        <v>0</v>
      </c>
      <c r="I60" s="15">
        <f t="shared" si="8"/>
        <v>0</v>
      </c>
      <c r="J60" s="50"/>
    </row>
    <row r="61" spans="1:10" s="16" customFormat="1" ht="16.5" thickBot="1">
      <c r="A61" s="27" t="s">
        <v>63</v>
      </c>
      <c r="B61" s="23">
        <f>SUM(B62:B63)</f>
        <v>4</v>
      </c>
      <c r="C61" s="23">
        <f>SUM(C62:C63)</f>
        <v>4</v>
      </c>
      <c r="D61" s="23">
        <f>SUM(D62:D63)</f>
        <v>4</v>
      </c>
      <c r="E61" s="24">
        <f>(D61/B61)</f>
        <v>1</v>
      </c>
      <c r="F61" s="23" t="str">
        <f>IF(E61&gt;=0.5,"Đạt","Không đạt")</f>
        <v>Đạt</v>
      </c>
      <c r="G61" s="23">
        <f>SUM(G62:G63)</f>
        <v>3</v>
      </c>
      <c r="H61" s="23">
        <f>SUM(H62:H63)</f>
        <v>3</v>
      </c>
      <c r="I61" s="25">
        <f t="shared" si="8"/>
        <v>0.75</v>
      </c>
      <c r="J61" s="23" t="str">
        <f>IF(I61&gt;=0.5,"Đạt","Không đạt")</f>
        <v>Đạt</v>
      </c>
    </row>
    <row r="62" spans="1:10" ht="48.75" thickBot="1">
      <c r="A62" s="9" t="s">
        <v>45</v>
      </c>
      <c r="B62" s="41">
        <v>2</v>
      </c>
      <c r="C62" s="13">
        <v>2</v>
      </c>
      <c r="D62" s="35">
        <v>2</v>
      </c>
      <c r="E62" s="43">
        <f t="shared" ref="E62:E63" si="13">(D62/B62)</f>
        <v>1</v>
      </c>
      <c r="F62" s="50" t="s">
        <v>93</v>
      </c>
      <c r="G62" s="54">
        <v>1</v>
      </c>
      <c r="H62" s="14">
        <v>1</v>
      </c>
      <c r="I62" s="15">
        <f t="shared" si="8"/>
        <v>0.5</v>
      </c>
      <c r="J62" s="61" t="s">
        <v>140</v>
      </c>
    </row>
    <row r="63" spans="1:10" ht="72.75" thickBot="1">
      <c r="A63" s="9" t="s">
        <v>46</v>
      </c>
      <c r="B63" s="41">
        <v>2</v>
      </c>
      <c r="C63" s="13">
        <v>2</v>
      </c>
      <c r="D63" s="35">
        <v>2</v>
      </c>
      <c r="E63" s="43">
        <f t="shared" si="13"/>
        <v>1</v>
      </c>
      <c r="F63" s="50" t="s">
        <v>94</v>
      </c>
      <c r="G63" s="54">
        <v>2</v>
      </c>
      <c r="H63" s="14">
        <v>2</v>
      </c>
      <c r="I63" s="15">
        <f t="shared" si="8"/>
        <v>1</v>
      </c>
      <c r="J63" s="60" t="s">
        <v>141</v>
      </c>
    </row>
    <row r="64" spans="1:10" s="16" customFormat="1" ht="32.25" thickBot="1">
      <c r="A64" s="28" t="s">
        <v>47</v>
      </c>
      <c r="B64" s="20">
        <f>SUM(B65,B70,B73)</f>
        <v>16</v>
      </c>
      <c r="C64" s="20">
        <f>SUM(C65,C70,C73)</f>
        <v>16</v>
      </c>
      <c r="D64" s="20">
        <f>SUM(D65,D70,D73)</f>
        <v>10</v>
      </c>
      <c r="E64" s="21">
        <f>(D64/B64)</f>
        <v>0.625</v>
      </c>
      <c r="F64" s="39" t="str">
        <f>IF(E64&gt;=0.5,"Đạt","Không đạt")</f>
        <v>Đạt</v>
      </c>
      <c r="G64" s="20">
        <f>SUM(G65,G70,G73)</f>
        <v>8</v>
      </c>
      <c r="H64" s="20">
        <f>SUM(H65,H70,H73)</f>
        <v>8</v>
      </c>
      <c r="I64" s="21">
        <f t="shared" si="8"/>
        <v>0.5</v>
      </c>
      <c r="J64" s="39" t="str">
        <f>IF(I64&gt;=0.5,"Đạt","Không đạt")</f>
        <v>Đạt</v>
      </c>
    </row>
    <row r="65" spans="1:10" s="16" customFormat="1" ht="32.25" thickBot="1">
      <c r="A65" s="27" t="s">
        <v>48</v>
      </c>
      <c r="B65" s="23">
        <f>SUM(B66:B69)</f>
        <v>8</v>
      </c>
      <c r="C65" s="23">
        <f>SUM(C66:C69)</f>
        <v>8</v>
      </c>
      <c r="D65" s="23">
        <f>SUM(D66:D69)</f>
        <v>6</v>
      </c>
      <c r="E65" s="24">
        <f>(D65/B65)</f>
        <v>0.75</v>
      </c>
      <c r="F65" s="23" t="str">
        <f>IF(E65&gt;=0.5,"Đạt","Không đạt")</f>
        <v>Đạt</v>
      </c>
      <c r="G65" s="23">
        <f>SUM(G66:G69)</f>
        <v>4</v>
      </c>
      <c r="H65" s="23">
        <f>SUM(H66:H69)</f>
        <v>4</v>
      </c>
      <c r="I65" s="25">
        <f t="shared" si="8"/>
        <v>0.5</v>
      </c>
      <c r="J65" s="23" t="str">
        <f>IF(I65&gt;=0.5,"Đạt","Không đạt")</f>
        <v>Đạt</v>
      </c>
    </row>
    <row r="66" spans="1:10" ht="36.75" thickBot="1">
      <c r="A66" s="9" t="s">
        <v>49</v>
      </c>
      <c r="B66" s="41">
        <v>2</v>
      </c>
      <c r="C66" s="13">
        <v>2</v>
      </c>
      <c r="D66" s="35">
        <v>2</v>
      </c>
      <c r="E66" s="43">
        <f t="shared" ref="E66:E69" si="14">(D66/B66)</f>
        <v>1</v>
      </c>
      <c r="F66" s="50" t="s">
        <v>95</v>
      </c>
      <c r="G66" s="54">
        <v>2</v>
      </c>
      <c r="H66" s="14">
        <v>2</v>
      </c>
      <c r="I66" s="15">
        <f t="shared" si="8"/>
        <v>1</v>
      </c>
      <c r="J66" s="50" t="s">
        <v>95</v>
      </c>
    </row>
    <row r="67" spans="1:10" ht="17.25" customHeight="1" thickBot="1">
      <c r="A67" s="9" t="s">
        <v>50</v>
      </c>
      <c r="B67" s="41">
        <v>2</v>
      </c>
      <c r="C67" s="13">
        <v>2</v>
      </c>
      <c r="D67" s="35">
        <v>0</v>
      </c>
      <c r="E67" s="43">
        <f t="shared" si="14"/>
        <v>0</v>
      </c>
      <c r="F67" s="50"/>
      <c r="G67" s="54">
        <v>0</v>
      </c>
      <c r="H67" s="14">
        <v>0</v>
      </c>
      <c r="I67" s="15">
        <f t="shared" si="8"/>
        <v>0</v>
      </c>
      <c r="J67" s="50"/>
    </row>
    <row r="68" spans="1:10" ht="48.75" thickBot="1">
      <c r="A68" s="9" t="s">
        <v>51</v>
      </c>
      <c r="B68" s="41">
        <v>2</v>
      </c>
      <c r="C68" s="13">
        <v>2</v>
      </c>
      <c r="D68" s="35">
        <v>2</v>
      </c>
      <c r="E68" s="43">
        <f t="shared" si="14"/>
        <v>1</v>
      </c>
      <c r="F68" s="50" t="s">
        <v>116</v>
      </c>
      <c r="G68" s="54">
        <v>2</v>
      </c>
      <c r="H68" s="14">
        <v>2</v>
      </c>
      <c r="I68" s="15">
        <f t="shared" si="8"/>
        <v>1</v>
      </c>
      <c r="J68" s="61" t="s">
        <v>142</v>
      </c>
    </row>
    <row r="69" spans="1:10" ht="36.75" thickBot="1">
      <c r="A69" s="9" t="s">
        <v>52</v>
      </c>
      <c r="B69" s="41">
        <v>2</v>
      </c>
      <c r="C69" s="13">
        <v>2</v>
      </c>
      <c r="D69" s="35">
        <v>2</v>
      </c>
      <c r="E69" s="43">
        <f t="shared" si="14"/>
        <v>1</v>
      </c>
      <c r="F69" s="50" t="s">
        <v>101</v>
      </c>
      <c r="G69" s="54">
        <v>0</v>
      </c>
      <c r="H69" s="14">
        <v>0</v>
      </c>
      <c r="I69" s="15">
        <f t="shared" si="8"/>
        <v>0</v>
      </c>
      <c r="J69" s="61"/>
    </row>
    <row r="70" spans="1:10" s="16" customFormat="1" ht="32.25" thickBot="1">
      <c r="A70" s="27" t="s">
        <v>62</v>
      </c>
      <c r="B70" s="23">
        <f>SUM(B71:B72)</f>
        <v>4</v>
      </c>
      <c r="C70" s="23">
        <f>SUM(C71:C72)</f>
        <v>4</v>
      </c>
      <c r="D70" s="23">
        <f>SUM(D71:D72)</f>
        <v>2</v>
      </c>
      <c r="E70" s="24">
        <f>(D70/B70)</f>
        <v>0.5</v>
      </c>
      <c r="F70" s="23" t="str">
        <f>IF(E70&gt;=0.5,"Đạt","Không đạt")</f>
        <v>Đạt</v>
      </c>
      <c r="G70" s="23">
        <f>SUM(G71:G72)</f>
        <v>2</v>
      </c>
      <c r="H70" s="23">
        <f>SUM(H71:H72)</f>
        <v>2</v>
      </c>
      <c r="I70" s="25">
        <f t="shared" si="8"/>
        <v>0.5</v>
      </c>
      <c r="J70" s="23" t="str">
        <f>IF(I70&gt;=0.5,"Đạt","Không đạt")</f>
        <v>Đạt</v>
      </c>
    </row>
    <row r="71" spans="1:10" ht="36.75" thickBot="1">
      <c r="A71" s="9" t="s">
        <v>53</v>
      </c>
      <c r="B71" s="41">
        <v>2</v>
      </c>
      <c r="C71" s="13">
        <v>2</v>
      </c>
      <c r="D71" s="35">
        <v>2</v>
      </c>
      <c r="E71" s="43">
        <f t="shared" ref="E71:E72" si="15">(D71/B71)</f>
        <v>1</v>
      </c>
      <c r="F71" s="59" t="s">
        <v>96</v>
      </c>
      <c r="G71" s="54">
        <v>2</v>
      </c>
      <c r="H71" s="14">
        <v>2</v>
      </c>
      <c r="I71" s="15">
        <f t="shared" si="8"/>
        <v>1</v>
      </c>
      <c r="J71" s="61" t="s">
        <v>143</v>
      </c>
    </row>
    <row r="72" spans="1:10" ht="24.75" thickBot="1">
      <c r="A72" s="9" t="s">
        <v>54</v>
      </c>
      <c r="B72" s="41">
        <v>2</v>
      </c>
      <c r="C72" s="13">
        <v>2</v>
      </c>
      <c r="D72" s="35">
        <v>0</v>
      </c>
      <c r="E72" s="43">
        <f t="shared" si="15"/>
        <v>0</v>
      </c>
      <c r="F72" s="50"/>
      <c r="G72" s="54">
        <v>0</v>
      </c>
      <c r="H72" s="14">
        <v>0</v>
      </c>
      <c r="I72" s="15">
        <f t="shared" si="8"/>
        <v>0</v>
      </c>
      <c r="J72" s="50"/>
    </row>
    <row r="73" spans="1:10" s="16" customFormat="1" ht="16.5" thickBot="1">
      <c r="A73" s="27" t="s">
        <v>61</v>
      </c>
      <c r="B73" s="23">
        <f>SUM(B74:B75)</f>
        <v>4</v>
      </c>
      <c r="C73" s="23">
        <f>SUM(C74:C75)</f>
        <v>4</v>
      </c>
      <c r="D73" s="23">
        <f>SUM(D74:D75)</f>
        <v>2</v>
      </c>
      <c r="E73" s="24">
        <f>(D73/B73)</f>
        <v>0.5</v>
      </c>
      <c r="F73" s="23" t="str">
        <f>IF(E73&gt;=0.5,"Đạt","Không đạt")</f>
        <v>Đạt</v>
      </c>
      <c r="G73" s="23">
        <f>SUM(G74:G75)</f>
        <v>2</v>
      </c>
      <c r="H73" s="23">
        <f>SUM(H74:H75)</f>
        <v>2</v>
      </c>
      <c r="I73" s="25">
        <f t="shared" si="8"/>
        <v>0.5</v>
      </c>
      <c r="J73" s="23" t="str">
        <f>IF(I73&gt;=0.5,"Đạt","Không đạt")</f>
        <v>Đạt</v>
      </c>
    </row>
    <row r="74" spans="1:10" ht="24.75" thickBot="1">
      <c r="A74" s="9" t="s">
        <v>55</v>
      </c>
      <c r="B74" s="41">
        <v>2</v>
      </c>
      <c r="C74" s="13">
        <v>2</v>
      </c>
      <c r="D74" s="35">
        <v>2</v>
      </c>
      <c r="E74" s="43">
        <f t="shared" ref="E74:E75" si="16">(D74/B74)</f>
        <v>1</v>
      </c>
      <c r="F74" s="59" t="s">
        <v>102</v>
      </c>
      <c r="G74" s="54">
        <v>2</v>
      </c>
      <c r="H74" s="14">
        <v>2</v>
      </c>
      <c r="I74" s="15">
        <f t="shared" si="8"/>
        <v>1</v>
      </c>
      <c r="J74" s="59" t="s">
        <v>102</v>
      </c>
    </row>
    <row r="75" spans="1:10" ht="24.75" thickBot="1">
      <c r="A75" s="9" t="s">
        <v>56</v>
      </c>
      <c r="B75" s="41">
        <v>2</v>
      </c>
      <c r="C75" s="13">
        <v>2</v>
      </c>
      <c r="D75" s="35">
        <v>0</v>
      </c>
      <c r="E75" s="43">
        <f t="shared" si="16"/>
        <v>0</v>
      </c>
      <c r="F75" s="50"/>
      <c r="G75" s="54">
        <v>0</v>
      </c>
      <c r="H75" s="14">
        <v>0</v>
      </c>
      <c r="I75" s="15">
        <f t="shared" si="8"/>
        <v>0</v>
      </c>
      <c r="J75" s="50"/>
    </row>
    <row r="76" spans="1:10" ht="16.5" thickBot="1">
      <c r="A76" s="10" t="s">
        <v>57</v>
      </c>
      <c r="B76" s="40">
        <f>SUM(B14,B28,B64)</f>
        <v>88</v>
      </c>
      <c r="C76" s="5">
        <f>SUM(C14,C28,C64)</f>
        <v>88</v>
      </c>
      <c r="D76" s="12">
        <f>SUM(D14,D28,D64)</f>
        <v>79</v>
      </c>
      <c r="E76" s="52">
        <f>(D76/B76)</f>
        <v>0.89772727272727271</v>
      </c>
      <c r="F76" s="3"/>
      <c r="G76" s="53">
        <f>SUM(G14,G28,G64)</f>
        <v>66</v>
      </c>
      <c r="H76" s="12">
        <f>SUM(H14,H28,H64)</f>
        <v>68</v>
      </c>
      <c r="I76" s="52">
        <f t="shared" si="8"/>
        <v>0.77272727272727271</v>
      </c>
      <c r="J76" s="3"/>
    </row>
    <row r="77" spans="1:10" ht="16.5" thickBot="1">
      <c r="A77" s="10" t="s">
        <v>58</v>
      </c>
      <c r="B77" s="40">
        <v>100</v>
      </c>
      <c r="C77" s="5">
        <f>(C76*B77)/B76</f>
        <v>100</v>
      </c>
      <c r="D77" s="64">
        <f>(D76*B77)/B76</f>
        <v>89.772727272727266</v>
      </c>
      <c r="E77" s="52">
        <f>(D77/B77)</f>
        <v>0.89772727272727271</v>
      </c>
      <c r="F77" s="3"/>
      <c r="G77" s="65">
        <f>(G76/B76)*100</f>
        <v>75</v>
      </c>
      <c r="H77" s="64">
        <f>(H76*B77)/B76</f>
        <v>77.272727272727266</v>
      </c>
      <c r="I77" s="52">
        <f t="shared" si="8"/>
        <v>0.77272727272727271</v>
      </c>
      <c r="J77" s="3"/>
    </row>
    <row r="78" spans="1:10" ht="36" customHeight="1" thickBot="1">
      <c r="A78" s="10" t="s">
        <v>59</v>
      </c>
      <c r="B78" s="11"/>
      <c r="C78" s="11"/>
      <c r="D78" s="83" t="str">
        <f>IF(AND(E15&lt;0.5),"Không đạt",IF(AND(E22&lt;0.5),"Không đạt",IF(AND(E25&lt;0.5),"Không đạt",IF(AND(E29&lt;0.5),"Không đạt",IF(AND(E32&lt;0.5),"Không đạt",IF(AND(E39&lt;0.5),"Không đạt",IF(AND(E44&lt;0.5),"Không đạt",IF(AND(E47&lt;0.5),"Không đạt",IF(AND(E50&lt;0.5),"Không đạt",IF(AND(E53&lt;0.5),"Không đạt",IF(AND(E58&lt;0.5),"Không đạt",IF(AND(E61&lt;0.5),"Không đạt",IF(AND(E65&lt;0.5),"Không đạt",IF(AND(E70&lt;0.5),"Không đạt",IF(AND(E73&lt;0.5),"Không đạt",IF(AND(D77&gt;=80),"A",IF(AND(D77&gt;=65,D77&lt;79),"B",IF(AND(D77&gt;=50,D77&lt;64),"C","Không đạt"))))))))))))))))))</f>
        <v>A</v>
      </c>
      <c r="E78" s="84"/>
      <c r="F78" s="5" t="str">
        <f>IF(E15&lt;0.5,"Có Tiêu chuẩn dưới 50%",IF(AND(E22&lt;0.5),"Có Tiêu chuẩn dưới 50%",IF(AND(E25&lt;0.5),"Có Tiêu chuẩn dưới 50%",IF(AND(E29&lt;0.5),"Có Tiêu chuẩn dưới 50%",IF(AND(E32&lt;0.5),"Có Tiêu chuẩn dưới 50%",IF(AND(E39&lt;0.5),"Có Tiêu chuẩn dưới 50%",IF(AND(E44&lt;0.5),"Có Tiêu chuẩn dưới 50%",IF(AND(E47&lt;0.5),"Có Tiêu chuẩn dưới 50%",IF(AND(E50&lt;0.5),"Có Tiêu chuẩn dưới 50%",IF(AND(E53&lt;0.5),"Có Tiêu chuẩn dưới 50%",IF(AND(E58&lt;0.5),"Có Tiêu chuẩn dưới 50%",IF(AND(E61&lt;0.5),"Có Tiêu chuẩn dưới 50%",IF(AND(E65&lt;0.5),"Có Tiêu chuẩn dưới 50%",IF(AND(E70&lt;0.5),"Có Tiêu chuẩn dưới 50%",IF(AND(E73&lt;0.5),"Có Tiêu chuẩn dưới 50%","Tất cả các Tiêu chuẩn đạt trên 50%")))))))))))))))</f>
        <v>Tất cả các Tiêu chuẩn đạt trên 50%</v>
      </c>
      <c r="G78" s="3"/>
      <c r="H78" s="83" t="str">
        <f>IF(AND(I15&lt;0.5),"Không đạt",IF(AND(I22&lt;0.5),"Không đạt",IF(AND(I25&lt;0.5),"Không đạt",IF(AND(I29&lt;0.5),"Không đạt",IF(AND(I32&lt;0.5),"Không đạt",IF(AND(I39&lt;0.5),"Không đạt",IF(AND(I44&lt;0.5),"Không đạt",IF(AND(I47&lt;0.5),"Không đạt",IF(AND(I50&lt;0.5),"Không đạt",IF(AND(I53&lt;0.5),"Không đạt",IF(AND(I58&lt;0.5),"Không đạt",IF(AND(I61&lt;0.5),"Không đạt",IF(AND(I65&lt;0.5),"Không đạt",IF(AND(I70&lt;0.5),"Không đạt",IF(AND(I73&lt;0.5),"Không đạt",IF(AND(H77&gt;=80),"A",IF(AND(H77&gt;=65,H77&lt;79),"B",IF(AND(H77&gt;=50,H77&lt;64),"C","Không đạt"))))))))))))))))))</f>
        <v>B</v>
      </c>
      <c r="I78" s="84"/>
      <c r="J78" s="5" t="str">
        <f>IF(I15&lt;0.5,"Có Tiêu chuẩn dưới 50%",IF(AND(I22&lt;0.5),"Có Tiêu chuẩn dưới 50%",IF(AND(I25&lt;0.5),"Có Tiêu chuẩn dưới 50%",IF(AND(I29&lt;0.5),"Có Tiêu chuẩn dưới 50%",IF(AND(I32&lt;0.5),"Có Tiêu chuẩn dưới 50%",IF(AND(I39&lt;0.5),"Có Tiêu chuẩn dưới 50%",IF(AND(I44&lt;0.5),"Có Tiêu chuẩn dưới 50%",IF(AND(I47&lt;0.5),"Có Tiêu chuẩn dưới 50%",IF(AND(I50&lt;0.5),"Có Tiêu chuẩn dưới 50%",IF(AND(I53&lt;0.5),"Có Tiêu chuẩn dưới 50%",IF(AND(I58&lt;0.5),"Có Tiêu chuẩn dưới 50%",IF(AND(I61&lt;0.5),"Có Tiêu chuẩn dưới 50%",IF(AND(I65&lt;0.5),"Có Tiêu chuẩn dưới 50%",IF(AND(I70&lt;0.5),"Có Tiêu chuẩn dưới 50%",IF(AND(I73&lt;0.5),"Có Tiêu chuẩn dưới 50%","Tất cả các Tiêu chuẩn đạt trên 50%")))))))))))))))</f>
        <v>Tất cả các Tiêu chuẩn đạt trên 50%</v>
      </c>
    </row>
    <row r="80" spans="1:10" s="69" customFormat="1" ht="36" customHeight="1">
      <c r="A80" s="74" t="s">
        <v>155</v>
      </c>
      <c r="B80" s="75"/>
      <c r="C80" s="75"/>
      <c r="D80" s="75"/>
      <c r="E80" s="75"/>
      <c r="H80" s="76" t="s">
        <v>156</v>
      </c>
      <c r="I80" s="77"/>
      <c r="J80" s="77"/>
    </row>
    <row r="84" spans="1:10" ht="15.6" customHeight="1">
      <c r="A84" s="73" t="s">
        <v>103</v>
      </c>
      <c r="B84" s="73"/>
      <c r="C84" s="73"/>
      <c r="D84" s="73"/>
      <c r="H84" s="85" t="s">
        <v>144</v>
      </c>
      <c r="I84" s="86"/>
      <c r="J84" s="86"/>
    </row>
    <row r="85" spans="1:10" ht="16.5">
      <c r="B85" s="29"/>
      <c r="C85" s="29"/>
      <c r="D85" s="36"/>
      <c r="E85" s="36"/>
    </row>
    <row r="86" spans="1:10" ht="16.5">
      <c r="B86" s="30"/>
      <c r="C86" s="30"/>
      <c r="D86" s="37"/>
      <c r="E86" s="37"/>
    </row>
    <row r="87" spans="1:10" ht="16.5">
      <c r="B87" s="31"/>
      <c r="C87" s="31"/>
      <c r="D87" s="38"/>
      <c r="E87" s="38"/>
    </row>
  </sheetData>
  <mergeCells count="21">
    <mergeCell ref="A5:J5"/>
    <mergeCell ref="A1:E1"/>
    <mergeCell ref="F1:J1"/>
    <mergeCell ref="A2:E2"/>
    <mergeCell ref="F2:J2"/>
    <mergeCell ref="A3:E3"/>
    <mergeCell ref="A6:J6"/>
    <mergeCell ref="A7:J7"/>
    <mergeCell ref="A8:J8"/>
    <mergeCell ref="A9:J9"/>
    <mergeCell ref="A84:D84"/>
    <mergeCell ref="A80:E80"/>
    <mergeCell ref="H80:J80"/>
    <mergeCell ref="A12:A13"/>
    <mergeCell ref="B12:B13"/>
    <mergeCell ref="D12:F12"/>
    <mergeCell ref="D78:E78"/>
    <mergeCell ref="H78:I78"/>
    <mergeCell ref="H84:J84"/>
    <mergeCell ref="C12:C13"/>
    <mergeCell ref="G12:J12"/>
  </mergeCells>
  <hyperlinks>
    <hyperlink ref="A23" r:id="rId1" display="https://thuvienphapluat.vn/phap-luat/tim-van-ban.aspx?keyword=01/2014/TT-BGD%C4%90T&amp;area=2&amp;type=0&amp;match=False&amp;vc=True&amp;lan=1"/>
    <hyperlink ref="A26" r:id="rId2" display="https://thuvienphapluat.vn/phap-luat/tim-van-ban.aspx?keyword=03/2014/TT-BTTTT&amp;area=2&amp;type=0&amp;match=False&amp;vc=True&amp;lan=1"/>
  </hyperlinks>
  <pageMargins left="0.31496062992125984" right="0.31496062992125984" top="0.39370078740157483" bottom="0.39370078740157483" header="0.31496062992125984" footer="0.31496062992125984"/>
  <pageSetup paperSize="9" orientation="landscape" horizontalDpi="4294967293" r:id="rId3"/>
  <headerFooter>
    <oddFooter>Page &amp;P</oddFooter>
  </headerFooter>
  <drawing r:id="rId4"/>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Windows xp sp2 Full</cp:lastModifiedBy>
  <cp:lastPrinted>2019-05-21T09:41:14Z</cp:lastPrinted>
  <dcterms:created xsi:type="dcterms:W3CDTF">2018-04-22T04:07:39Z</dcterms:created>
  <dcterms:modified xsi:type="dcterms:W3CDTF">2020-05-24T16:22:20Z</dcterms:modified>
</cp:coreProperties>
</file>